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rchenkoeg\AppData\Roaming\1C\1cv8\2c3326db-3e49-4e34-bed0-d616770e5e2d\7a462531-2937-4a7e-9585-1223a2d07f22\App\"/>
    </mc:Choice>
  </mc:AlternateContent>
  <bookViews>
    <workbookView xWindow="0" yWindow="0" windowWidth="21960" windowHeight="13980" activeTab="2"/>
  </bookViews>
  <sheets>
    <sheet name="02-01-17 Автоматическая пожарна" sheetId="4" r:id="rId1"/>
    <sheet name="02-01-18 Автоматизация и диспет" sheetId="5" r:id="rId2"/>
    <sheet name="02-01-15 Система охранно-тревож" sheetId="29" r:id="rId3"/>
  </sheets>
  <definedNames>
    <definedName name="Print_Area" localSheetId="2">'02-01-15 Система охранно-тревож'!$A$1:$G$53</definedName>
    <definedName name="Print_Area" localSheetId="0">'02-01-17 Автоматическая пожарна'!$A$1:$G$125</definedName>
    <definedName name="Print_Area" localSheetId="1">'02-01-18 Автоматизация и диспет'!$A$1:$G$72</definedName>
    <definedName name="Print_Titles" localSheetId="2">'02-01-15 Система охранно-тревож'!$9:$9</definedName>
    <definedName name="Print_Titles" localSheetId="0">'02-01-17 Автоматическая пожарна'!$9:$9</definedName>
    <definedName name="Print_Titles" localSheetId="1">'02-01-18 Автоматизация и диспет'!$9:$9</definedName>
    <definedName name="_xlnm.Print_Area" localSheetId="2">'02-01-15 Система охранно-тревож'!$A$1:$G$53</definedName>
    <definedName name="_xlnm.Print_Area" localSheetId="0">'02-01-17 Автоматическая пожарна'!$A$1:$G$125</definedName>
    <definedName name="_xlnm.Print_Area" localSheetId="1">'02-01-18 Автоматизация и диспет'!$A$1:$G$72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29" l="1"/>
  <c r="D34" i="29"/>
  <c r="D35" i="29"/>
  <c r="D36" i="29"/>
  <c r="D39" i="29"/>
  <c r="D49" i="5" l="1"/>
  <c r="D51" i="5"/>
  <c r="D67" i="5"/>
  <c r="D57" i="5"/>
  <c r="D60" i="5"/>
  <c r="D55" i="5"/>
  <c r="D54" i="5"/>
  <c r="D52" i="5"/>
  <c r="D50" i="5"/>
  <c r="D48" i="5"/>
  <c r="D47" i="5"/>
  <c r="D109" i="4"/>
  <c r="D65" i="4" l="1"/>
  <c r="D59" i="4"/>
  <c r="D112" i="4" l="1"/>
  <c r="D111" i="4"/>
  <c r="D110" i="4"/>
  <c r="D106" i="4"/>
  <c r="D105" i="4"/>
  <c r="D69" i="4" l="1"/>
  <c r="D66" i="4"/>
  <c r="D62" i="4" l="1"/>
  <c r="D60" i="4"/>
  <c r="D58" i="4"/>
</calcChain>
</file>

<file path=xl/sharedStrings.xml><?xml version="1.0" encoding="utf-8"?>
<sst xmlns="http://schemas.openxmlformats.org/spreadsheetml/2006/main" count="1228" uniqueCount="420">
  <si>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</si>
  <si>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</si>
  <si>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</si>
  <si>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</si>
  <si>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</si>
  <si>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</si>
  <si>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</si>
  <si>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Аппарат настольный, масса: до 0,015 т</t>
  </si>
  <si>
    <t>шт</t>
  </si>
  <si>
    <t xml:space="preserve">  </t>
  </si>
  <si>
    <t xml:space="preserve">1 </t>
  </si>
  <si>
    <t>Системный блок, клавиатура, мышь Core i7, 8Гб, 250Гб, 1Тб</t>
  </si>
  <si>
    <t>- системный блок (Core i7, 8Гб, 250Гб, 1Тб), клавиатура, мышь</t>
  </si>
  <si>
    <t>Монитор Philips Для АРМ Philips 223V5LSB2 (10/62) 21.5"</t>
  </si>
  <si>
    <t>Источник бесперебойного питания 2200 ВА/ 1200 Вт; Ippon Smart Power Pro II Euro 220</t>
  </si>
  <si>
    <t>100 м</t>
  </si>
  <si>
    <t>Кабель Для сетей связи с пониженным ДымовыДелением, с низким содержанием галогенов КПСВЭВнг(А)-LSLTx1х2х0.75</t>
  </si>
  <si>
    <t>м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</si>
  <si>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</si>
  <si>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Прокладка трубы гофрированной, тяжелая самозатухающая с зондом, ТГТ СЗ ПВХ 20</t>
  </si>
  <si>
    <t>Труба гофрированная, тяжелая самозатухающая с зондом, ТГТ СЗ ПВХ 20</t>
  </si>
  <si>
    <t>Клипса для крепежа гофротрубы, номинальный диаметр 20 мм</t>
  </si>
  <si>
    <t>10 шт</t>
  </si>
  <si>
    <t>Коробка коммутационная КС-4 (КРН 4/1Р)</t>
  </si>
  <si>
    <t>(Игнатьева А.В.)</t>
  </si>
  <si>
    <t/>
  </si>
  <si>
    <t>Раздел 1. Новый раздел</t>
  </si>
  <si>
    <t>Приборы приемно-контрольные объектовые на: 2 луча</t>
  </si>
  <si>
    <t>Прибор приемно-контрольный R3-Рубеж-2ОП</t>
  </si>
  <si>
    <t>Извещатель ПС автоматический: тепловой электро-контактный, магнитоконтактный в нормальном исполнении</t>
  </si>
  <si>
    <t>Извещатель ПС автоматический: дымовой, фотоэлектрический, радиоизотопный, световой в нормальном исполнении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</si>
  <si>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</si>
  <si>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Адресная метка AM-4-R3</t>
  </si>
  <si>
    <t>Устройства промежуточные на количество лучей: 1</t>
  </si>
  <si>
    <t>Адресный релейный модуль PM-4-R3</t>
  </si>
  <si>
    <t>Аккумулятор кислотный стационарный, тип: С-1, СК-1</t>
  </si>
  <si>
    <t>Кабель для локальных сетей с пониженным дымовыделением ParLan U/UTP Cat5e PVCLS Hr(A)-LSLTx 4х2х0,52</t>
  </si>
  <si>
    <t>100 шт</t>
  </si>
  <si>
    <t>Щиты и пульты, масса: до 50 кг</t>
  </si>
  <si>
    <t>Трубы гибкие гофрированные из ПВХ, диаметр 20 мм</t>
  </si>
  <si>
    <t>т</t>
  </si>
  <si>
    <t>Разъем RJ-45 UTP Для кабеля кат. 5Е CS3-1C5EU</t>
  </si>
  <si>
    <t>Лоток перфорированный 150х100 L3000, 35342, DKC</t>
  </si>
  <si>
    <t>Крышка с заземлением на лоток осн.150 L3000, 35523, DKC</t>
  </si>
  <si>
    <t>Анкер забивной М8</t>
  </si>
  <si>
    <t>Анкер забивной М8, CM400830, DKC</t>
  </si>
  <si>
    <t>Шпилька резьбовая М8х1000, CM200801, DKC</t>
  </si>
  <si>
    <t>Раздел 1. Оборудование и материалы СПС и СПА</t>
  </si>
  <si>
    <t>Подключение и настройка персонального компьютера в составе:</t>
  </si>
  <si>
    <t>Персональный компьютер. ПК DEXP Atlas НЗОЗ [Intel Core 15-10400, 6x2.9 ГГц, 8 ГБ DDR4, SSD 240 ГБ, Windows 10 Ноте Single Language]</t>
  </si>
  <si>
    <t>- персональный компьютер. ПК DEXP Atlas НЗОЗ [Intel Core 15-10400, 6x2.9 ГГц, 8 ГБ DDR4, SSD 240 ГБ, Windows 10 Ноте Single Language], ПК DEXP Atlas НЗОЗ, 4826519</t>
  </si>
  <si>
    <t>Монитор Philips 23.8", 241V8L/01 черный [1920x1080(375 Гц, VA, 4 мс, 3000 : 1, 250 Кд/м1, 178°/178°, HDMI, VGA (D-Sub), Adaptive-Sync]</t>
  </si>
  <si>
    <t>- монитор Philips 23.8", 241V8L/01 черный [1920x1080(375 Гц, VA, 4 мс, 3000 : 1, 250 Кд/м1, 178°/178°, HDMI, VGA (D-Sub), Adaptive-Sync], 23.8" Монитор Philips 241V8L/01, 4731836</t>
  </si>
  <si>
    <t>Клавиатура+мышь проводная Aceline KM-507BU черный [кнопок мыши - 3 шт, оптическая светодиодная, USB]</t>
  </si>
  <si>
    <t>Источник бесперебойного питания, Back Verso 800, IPPON</t>
  </si>
  <si>
    <t>Установка модуля связи, R3-MC, ООО «КБ Пожарной Автоматики»</t>
  </si>
  <si>
    <t>Модуль связи, R3-MC, ООО «КБ Пожарной Автоматики»</t>
  </si>
  <si>
    <t>Подключение ключа HASP, FireSec «Оперативная задача», FireSec 3, ООО «КБ Пожарной Автоматики»</t>
  </si>
  <si>
    <t>Ключ HASP, FireSec «Оперативная задача» FireSec 3</t>
  </si>
  <si>
    <t>Ключ HASP, FireSec «Оперативная задача», FireSec 3, ООО «КБ Пожарной Автоматики»</t>
  </si>
  <si>
    <t>Установка прибора приемно-контрольного и управления охранно-пожарный адресный, Р3-Рубеж-2ОП, ООО «КБ Пожарной Автоматики»</t>
  </si>
  <si>
    <t>Прибор приемно-контрольный и управление охранно-пожарный адресный, Р3-Рубеж-2ОП, ООО «КБ Пожарной Автоматики»</t>
  </si>
  <si>
    <t>Приборы приемно-контрольные сигнальные, концентратор: блок базовый на 10 лучей</t>
  </si>
  <si>
    <t>Установка блока индикации и управления, RB-Рубеж-БИУ, ООО «КБ Пожарной Автоматики»</t>
  </si>
  <si>
    <t>Блок индикации и управления RB-Рубеж-БИУ</t>
  </si>
  <si>
    <t>Блок индикации и управления, RB-Рубеж-БИУ, ООО «КБ Пожарной Автоматики»</t>
  </si>
  <si>
    <t>Адресный релейный модуль, PM-1-R3, ООО «КБ Пожарной Автоматики»
Адресный релейный модуль, PM-1C-R3, ООО «КБ Пожарной Автоматики»
Адресный релейный модуль, PM-4-R3, ООО «КБ Пожарной Автоматики»
Адресный релейный модуль, PM-4K-R3, ООО «КБ Пожарной Автоматики»</t>
  </si>
  <si>
    <t>Адресный релейный модуль PM-1-R3</t>
  </si>
  <si>
    <t>Адресный релейный модуль, PM-1-R3, ООО «КБ Пожарной Автоматики»</t>
  </si>
  <si>
    <t>Адресный релейный модуль PM-1C-R3</t>
  </si>
  <si>
    <t>Адресный релейный модуль, PM-1C-R3, ООО «КБ Пожарной Автоматики»</t>
  </si>
  <si>
    <t>Адресный релейный модуль, PM-4-R3, ООО «КБ Пожарной Автоматики»</t>
  </si>
  <si>
    <t>Адресный релейный модуль PM-4K-R3</t>
  </si>
  <si>
    <t>Адресный релейный модуль, PM-4K-R3, ООО «КБ Пожарной Автоматики»</t>
  </si>
  <si>
    <t>Устройства промежуточные на количество лучей: 5</t>
  </si>
  <si>
    <t>Подключение адресной метки, AM-4-R3, ООО «КБ Пожарной Автоматики»</t>
  </si>
  <si>
    <t>Приборы, устанавливаемые на металлоконструкциях, щитах и пультах, масса: до 5 кг</t>
  </si>
  <si>
    <t>Установка модуля управления клапаном дымоудаления, МДУ-1-РЗ, ООО «КБ Пожарной Автоматики»</t>
  </si>
  <si>
    <t>Устройство сигнально-блокировочное</t>
  </si>
  <si>
    <t>Изолятор шлейфа И3-1-R3</t>
  </si>
  <si>
    <t>Установка программатора адресных устройств, ПКУ-1-R3, ООО «КБ Пожарной Автоматики»</t>
  </si>
  <si>
    <t>Программатор адресных устройств, ПКУ-1-R3, ООО «КБ Пожарной Автоматики»</t>
  </si>
  <si>
    <t>Извещатель пожарный дымовой адресно-аналоговый, ИП 212-164-R3, ООО «КБ Пожарной Автоматики»
Извещатель пожарный дымовой линейный, ИПДЛ-264/l-R3, ООО «КБ Пожарной Автоматики»
Извещатель пожарный ручной адресный, ИПР 513-11ИK3-A-R3, ООО «КБ Пожарной Автоматики»
Устройстводистанционного пуска адресное (дымоудаление), УДП 513-11ИK3-R3, ООО «КБ Пожарной Автоматики»
Устройство дистанционного пуска адресное (пожаротушение), УДП 513-11ИK3-R3, ООО «КБ Пожарной Автоматики»</t>
  </si>
  <si>
    <t xml:space="preserve">(((670+ 2)+ 46)+ 43)+ 30  
 </t>
  </si>
  <si>
    <t>Извещатель пожарный дымовой оптико-электронный адресно-аналоговый ИП 212-164-R3</t>
  </si>
  <si>
    <t>Извещатель пожарный дымовой адресно-аналоговый, ИП 212-164-R3, ООО «КБ Пожарной Автоматики»</t>
  </si>
  <si>
    <t>Подключение устройства дистанционного пуска адресного (дымоудаление), УДП 513-11ИK3-R3, ООО «КБ Пожарной Автоматики»
Устройстводистанционного пуска адресное (дымоудаление), УДП 513-11ИK3-R3, ООО «КБ Пожарной Автоматики»</t>
  </si>
  <si>
    <t xml:space="preserve">  
 </t>
  </si>
  <si>
    <t>Устройство дистанционного пуска адресное (пожаротушение), УДП 513-11ИK3-R3, ООО «КБ Пожарной Автоматики»</t>
  </si>
  <si>
    <t>Установка извещателя охраннлшл точечного магнито-контактного, ИО 102-26 исп.00, Магнито-Контакт</t>
  </si>
  <si>
    <t>Извещатель охранный точечный магнито-контактный ИО 102-26 исп. 00</t>
  </si>
  <si>
    <t>Шкаф (пульт) управления навесной, высота, ширина и глубина: до 600х600х350 мм</t>
  </si>
  <si>
    <t>Установка датчика температуры воздуха, STK-3, REGELTECHNIK</t>
  </si>
  <si>
    <t>Датчик температуры воздуха STK-3</t>
  </si>
  <si>
    <t>Датчик температуры воздуха, STK-3, REGELTECHNIK</t>
  </si>
  <si>
    <t>Источник питания ИВЭПР 12/5 RS-R3 2x40 БР</t>
  </si>
  <si>
    <t>Источник питания, ИВЭПР 12/5 RS-R3 2x40 БР, ООО «КБ Пожарной Автоматики»</t>
  </si>
  <si>
    <t>Аккумуляторная батарея 12В, 26 Ахч, DTM 1226, Delta
Аккумуляторная батарея  12В, 40 Ахч, DTM 1240, Delta</t>
  </si>
  <si>
    <t xml:space="preserve">12+ 2  
 </t>
  </si>
  <si>
    <t>Батарея аккумуляторная необслуживаемая, номинальным напряжением 12 В, емкость 26 А/ч</t>
  </si>
  <si>
    <t>Аккумуляторная батарея 12В, 26 Ахч, DTM 1226, Delta</t>
  </si>
  <si>
    <t>Батарея аккумуляторная необслуживаемая, номинальным напряжением 12 В, емкость 40 А/ч</t>
  </si>
  <si>
    <t>Аккумуляторная батарея  12В, 40 Ахч, DTM 1240, Delta</t>
  </si>
  <si>
    <t>Огнестойкий кабель низкотоксичный парной скрутки, сеч. U/UTP Cat5e PVCLS нг(A)-FRLSLTx4x2x0,52 мм2</t>
  </si>
  <si>
    <t>Короб металлический по стенам и потолкам, длина: 2 м</t>
  </si>
  <si>
    <t>Прокладка кабель-канала оцинкованного, ККМО 15x15, Гефест</t>
  </si>
  <si>
    <t>Трубы гибкие гофрированные легкие из самозатухающего ПВХ (IP55) серии FL, диаметром: 16 мм</t>
  </si>
  <si>
    <t>10 м</t>
  </si>
  <si>
    <t>Клипса для крепежа гофротрубы, номинальный диаметр 16 мм</t>
  </si>
  <si>
    <t>Хомуты для крепления: трубопроводов Фузиотерм, диаметром 15 мм</t>
  </si>
  <si>
    <t>Металл разнопрофильный, крепеж.</t>
  </si>
  <si>
    <t>Герметизация проходов при вводе кабелей во взрывоопасные помещения уплотнительной массой</t>
  </si>
  <si>
    <t>Мастика огнестойкая (картридж, 430 мл) Феникс ПВУ, ТУ 2316-014-20942052-06</t>
  </si>
  <si>
    <t>Мастика огнестойкая (картридж, 430 мл), Феникс ПВУ, ТУ 2316-014-20942052-06, ПТК "А+В", г.Москва</t>
  </si>
  <si>
    <t>Установка закладных деталей весом: до 4 кг</t>
  </si>
  <si>
    <t>Установка трубы стальной водогазопроводная D.20 (проходы через стены и перекрытия)</t>
  </si>
  <si>
    <t>Трубы стальные сварные неоцинкованные водогазопроводные с резьбой, легкие, номинальный диаметр 20 мм, толщина стенки 2,5 мм</t>
  </si>
  <si>
    <t>Труба стальная водогазопроводная D.20 (проходы через стены и перекрытия)</t>
  </si>
  <si>
    <t>Стяжка нейлоновая неоткрывающаяся 3,6х250 мм</t>
  </si>
  <si>
    <t>Хомут Р6.6 стандартный, черный, 2,6x160, 25306</t>
  </si>
  <si>
    <t>Оборудование и материалы СОЧЭ</t>
  </si>
  <si>
    <t>Отдельно устанавливаемый: усилитель дуплексный или абонентский</t>
  </si>
  <si>
    <t>292/08/23-П-ИОС5.2.СО л.4</t>
  </si>
  <si>
    <t>Установка прибора управления оповещением и эвакуацией пожарный, SONAR RACK SPM 36U Ш-15-14, ООО «Сонар»</t>
  </si>
  <si>
    <t>Прибор управления оповещением и эвакуацией пожарный SONAR RACK SPM 36U Ш-15-14</t>
  </si>
  <si>
    <t>Прибор управления оповещением и эвакуацией пожарный, SONAR RACK SPM 36U Ш-15-14, ООО «Сонар»</t>
  </si>
  <si>
    <t>Станция, пульт и установка оперативной телефонной связи с усилительным устройством, емкость 10 номеров</t>
  </si>
  <si>
    <t>номер</t>
  </si>
  <si>
    <t>Установка пульта микрофонного, Sonar SRM-7020, ООО «Сонар»</t>
  </si>
  <si>
    <t>Пульт микрофонный Sonar SRM-7020</t>
  </si>
  <si>
    <t>Пульт микрофонный, Sonar SRM-7020, ООО «Сонар»</t>
  </si>
  <si>
    <t>Установка фильтра оконечного для трансляционной линии при контроле линии переменным током, Sonar SFT-2300-M, ООО «Сонар»</t>
  </si>
  <si>
    <t>Фильтр оконечный для трансляционной линии при контроле линии переменным током Sonar SFT-2300-M</t>
  </si>
  <si>
    <t>Фильтр оконечный для трансляционной линии при контроле линии переменным током, Sonar SFT-2300-M, ООО «Сонар»</t>
  </si>
  <si>
    <t>Приборы ПС приемно-контрольные, пусковые, концентратор: блок базовый на 10 лучей</t>
  </si>
  <si>
    <t>Установка блока связи, META 19555, МЕТА</t>
  </si>
  <si>
    <t>Блок связи META 19555</t>
  </si>
  <si>
    <t>Блок связи, META 19555, МЕТА</t>
  </si>
  <si>
    <t>Громкоговоритель или звуковая колонка: в помещении</t>
  </si>
  <si>
    <t>Подключени устройства абонентского, META 18556 ucn. H, МЕТА</t>
  </si>
  <si>
    <t>Устройство абонентское META 18556 ucn. H</t>
  </si>
  <si>
    <t>Устройство абонентское, META 18556 ucn. H, МЕТА</t>
  </si>
  <si>
    <t>Отдельно устанавливаемый: преобразователь или блок питания</t>
  </si>
  <si>
    <t>Установка источника питания, ИВЗПР 24/1,5 2x7 -P БР (K1), ООО «КБ Пожарной Автоматики»</t>
  </si>
  <si>
    <t>Источник питания ИВЗПР 24/1,5 2x7 -P БР (K1)</t>
  </si>
  <si>
    <t>Источник питания, ИВЗПР 24/1,5 2x7 -P БР (K1), ООО «КБ Пожарной Автоматики»</t>
  </si>
  <si>
    <t>Установка аккумуляторной батареи 12В, 1 Ахч, DTM 1207, Delta</t>
  </si>
  <si>
    <t>Батарея аккумуляторная необслуживаемая, номинальным напряжением 12 В, емкость 1,2 А/ч</t>
  </si>
  <si>
    <t>Аккумуляторная батарея 12В, 1 Ахч, DTM 1207, Delta</t>
  </si>
  <si>
    <t>Установка громкоговорителя трансляционного настенного, Sonar SWS-106-103, ООО «Сонар»</t>
  </si>
  <si>
    <t>Громкоговоритель трансляционный настенный Sonar SWS-106-103</t>
  </si>
  <si>
    <t>Громкоговоритель трансляционный настенный, Sonar SWS-106-103, ООО «Сонар»</t>
  </si>
  <si>
    <t>Установка акустической системы потолочной, Sonar SCS-106-103, ООО «Сонар»</t>
  </si>
  <si>
    <t>Акустическая система потолочная Sonar SCS-106-103</t>
  </si>
  <si>
    <t>Акустическая система потолочная, Sonar SCS-106-103, ООО «Сонар»</t>
  </si>
  <si>
    <t>Световые настенные указатели</t>
  </si>
  <si>
    <t>Оповещатель охранно-пожарный световой"Выход", ОПОП 1-R3, ООО «КБ Пожарной Автоматики»
Оповещатель охранно-пожарный световой стробоскопический, Маяк-12-СТ, "Электротехника и Автоматика"</t>
  </si>
  <si>
    <t>Оповещатель охранно-пожарный световой"Выход", ОПОП 1-R3, ООО «КБ Пожарной Автоматики»</t>
  </si>
  <si>
    <t>Оповещатель охранно-пожарный световой стробоскопический Маяк-12-СТ</t>
  </si>
  <si>
    <t>Оповещатель охранно-пожарный световой стробоскопический, Маяк-12-СТ, "Электротехника и Автоматика"</t>
  </si>
  <si>
    <t>Оборудование и материалы СПС и СПА</t>
  </si>
  <si>
    <t>Прокладка трубы гофрированной ПВХ легкая серая с/з d16, PR.011631м, Промрукав</t>
  </si>
  <si>
    <t>Огнестойкий кабель низкотоксичный парной скрутки, сеч. 4x2x0,52 мм2, U/UTP Cat5e PVCLS нг(A)-FRLSLTx, Паритет</t>
  </si>
  <si>
    <t>Кабель-канал оцинкованный, ККМО 15x15, Гефест</t>
  </si>
  <si>
    <t>Труба гофрированная ПВХ легкая серая с/з d16, PR.011631м, Промрукав</t>
  </si>
  <si>
    <t>Установка труба стальной водогазопроводной D.20 (проходы через стены)</t>
  </si>
  <si>
    <t>Трубы стальные сварные неоцинкованные водогазопроводные с резьбой, обыкновенные, номинальный диаметр 25 мм, толщина стенки 3,2 мм</t>
  </si>
  <si>
    <t>Труба стальная водогазопроводная D.20 (проходы через стены)</t>
  </si>
  <si>
    <t>Короб металлический по стенам и потолкам, длина: 3 м</t>
  </si>
  <si>
    <t>Установка лотка перфорированного, сталь оцинкованная по методу Сендзимира (проходы через перекрытия), 50х100х3000, 35262, ДКС</t>
  </si>
  <si>
    <t>Лоток кабельный замковый перфорированный 100х50 мм, горячеоцинкованный</t>
  </si>
  <si>
    <t>Крышка с заземлением на лоток основанием 100 мм, длина 3000 мм</t>
  </si>
  <si>
    <t>Раздел 1. Система диспетчеризации</t>
  </si>
  <si>
    <t>Автоматизированное рабочее место СКУД/СОТС В составе:</t>
  </si>
  <si>
    <t>- системный блок (Core i7, 8Гб, 250Гб, 1Тб), клавиатура, мышь
- монитор Philips для АРМ, Philips 223V5LSB2 (10/62) 21.5"</t>
  </si>
  <si>
    <t>- монитор Philips для АРМ, Philips 223V5LSB2 (10/62) 21.5"</t>
  </si>
  <si>
    <t>- источник бесперебойного питания 2200 ВA/ 1200 Вт; Ippon Smart Power Pro II Euro 2200, IPPON</t>
  </si>
  <si>
    <t>Аппарат напольный, масса: до 0,2 т</t>
  </si>
  <si>
    <t>Преобразователь электрический многозонный</t>
  </si>
  <si>
    <t>Установка промышленного коммутатора 5 портов, EDS-205, MOXA</t>
  </si>
  <si>
    <t>Промышленный коммутатор 5 портов EDS-205</t>
  </si>
  <si>
    <t>Промышленный коммутатор 5 портов, EDS-205, MOXA</t>
  </si>
  <si>
    <t>Прибор, устанавливаемый на резьбовых соединениях, масса: до 1,5 кг</t>
  </si>
  <si>
    <t>Установка датчика протечки с сухими контактами, H2O-Контакт NEW исп.2 (Н.О.), "Комплексная безопасность"</t>
  </si>
  <si>
    <t>Датчик протечки с сухими контактами Н20-Контакт NEW исп.2 (Н.О.)</t>
  </si>
  <si>
    <t>Датчик протечки с сухими контактами, H2O-Контакт NEW исп.2 (Н.О.), "Комплексная безопасность"</t>
  </si>
  <si>
    <t>Раздел 3. Щиты</t>
  </si>
  <si>
    <t>Монтаж щита металлического размерами 800х600х250, R5CE0869 (30кг)</t>
  </si>
  <si>
    <t>Щит металлический размерами 800х600х250 R5CE0869</t>
  </si>
  <si>
    <t>Автомат одно-, двух-, трехполюсный, устанавливаемый на конструкции: на стене или колонне, на ток до 25 А</t>
  </si>
  <si>
    <t>Сигнальная лампа AD22DS(LED), белый d22</t>
  </si>
  <si>
    <t>Клеммный зажим серый 2,5 мм2 YZN10-002-K03</t>
  </si>
  <si>
    <t>Клеммный зажим голубой 2,5 мм2 УХВ24А</t>
  </si>
  <si>
    <t>Клеммный зажим голубой 2,5 мм2, JXB24А, IEK</t>
  </si>
  <si>
    <t>Клеммный зажим желто-зеленый 2,5 мм2 YZN30-002-K52</t>
  </si>
  <si>
    <t>Заглушка фронтальная TDM SQ0803-0035</t>
  </si>
  <si>
    <t>Рамка для надписи РПМ 66х26</t>
  </si>
  <si>
    <t>Рамка для надписи РПМ 30х15</t>
  </si>
  <si>
    <t>Раздел 5. Аппаратура, устанавливаемая В щит диспетчеризации</t>
  </si>
  <si>
    <t>Зажим наборный без кожуха</t>
  </si>
  <si>
    <t>Клеммный зажим серый 2,5 мм2, YZN10-002-K03, IEK
Клеммный зажим голубой 2,5 мм2, JXB24А, IEK
Клеммный зажим желто-зеленый 2,5 мм2, YZN30-002-K52, IEK</t>
  </si>
  <si>
    <t>Клеммный зажим серый 2,5 мм2, YZN10-002-K03, IEK</t>
  </si>
  <si>
    <t>Клеммный зажим желто-зеленый 2,5 мм2, YZN30-002-K52, IEK</t>
  </si>
  <si>
    <t>Заглушка фронтальная, TDM SQ0803-0035, IEK</t>
  </si>
  <si>
    <t>Рамка для надписи, РПМ 30х15, IEK</t>
  </si>
  <si>
    <t>Раздел 6. Кабели и провода</t>
  </si>
  <si>
    <t>Труба гофрированная ПВХ для защиты проводов и кабелей по установленным конструкциям, по стенам, колоннам, потолкам, основанию пола
КА № 19-М п.12.1</t>
  </si>
  <si>
    <t>Крепеж-клипса 20 мм
Крепеж-клипса 20 мм</t>
  </si>
  <si>
    <t>Установка разъема RJ-45 UTP для кабеля кат. 5Е, CS3-1C5EU, ITK</t>
  </si>
  <si>
    <t>Раздел 2. Кабели и провода</t>
  </si>
  <si>
    <t>Раздел 4. Кабели и провода</t>
  </si>
  <si>
    <t>Кабель для локальных сетей с пониженным дымовыделением, с низким содержанием галогенов, сеч. 4х2х0.52, ParLan U/UTP Cat5e PVCLS нг(А)-LSLTx 4х2х0,52</t>
  </si>
  <si>
    <t>«Взрослая поликлиника на 750 посещений для южной части г. Новый Уренгой, в том числе затраты на проектно-изыскательские работы»</t>
  </si>
  <si>
    <t xml:space="preserve"> Автоматизация и диспетчеризация инженерных систем. Автоматизация и диспетчеризация ИТП</t>
  </si>
  <si>
    <t>Источник бесперебойного питания  Back Verso 800, IPPON</t>
  </si>
  <si>
    <t>292/08/23-Р-ПС.СО л.1</t>
  </si>
  <si>
    <t>Модуль связи R3-MC</t>
  </si>
  <si>
    <t>Модули управления клапаном дымоудаления МДУ-1С-R3</t>
  </si>
  <si>
    <t>Модуль управления клапаном дымоудаления, МДУ-1С-R3, ООО «КБ Пожарной Автоматики»</t>
  </si>
  <si>
    <t>Адресная метка AM-4-R3, ООО «КБ Пожарной Автоматики»</t>
  </si>
  <si>
    <t>Установка изолятора шлейфа, И3-1-R3, ООО «КБ Пожарной Автоматики»</t>
  </si>
  <si>
    <t>Изолятор шлейфа, И3-1-R3, ООО «КБ Пожарной Автоматики»</t>
  </si>
  <si>
    <t>Программатор адресных устройств ПКУ-1-R3</t>
  </si>
  <si>
    <t>Извещатель пожарный дымовой линейный ИПДЛ-264/1-50-R3</t>
  </si>
  <si>
    <t>Извещатель пожарный дымовой линейный, ИПДЛ-264/1-50-R3, ООО «КБ Пожарной Автоматики»</t>
  </si>
  <si>
    <t>292/08/23-Р-ПС.СО л.2</t>
  </si>
  <si>
    <t>Устройство дистанционного пуска адресное (дымоудаление) УДП 513-11ИK3-R3</t>
  </si>
  <si>
    <t>Устройство дистанционного пуска адресное (пожаротушение) УДП 513-11ИK3-R3</t>
  </si>
  <si>
    <t>Оповещатель охранно-пожарный световой ОПОП 1-R3</t>
  </si>
  <si>
    <t>Шкаф управления пожарный ШУВ-1.5-03-ПЧ-00-R3</t>
  </si>
  <si>
    <t>Шкаф управления пожарный, ШУВ-1.5-03-ПЧ-00-R3, ООО «КБ Пожарной Автоматики»</t>
  </si>
  <si>
    <t>Шкаф управления пожарный ШУВ-3-03-ПЧ-00-R3</t>
  </si>
  <si>
    <t>Шкаф управления пожарный, ШУВ-3-03-ПЧ-00-R3, ООО «КБ Пожарной Автоматики»</t>
  </si>
  <si>
    <t>Шкаф управления пожарный ШУВ-7.5-03-ПЧ-00-R3</t>
  </si>
  <si>
    <t>Шкаф управления пожарный, ШУВ-7.5-03-ПЧ-00-R3, ООО «КБ Пожарной Автоматики»</t>
  </si>
  <si>
    <t>Шкаф управления пожарный ШУВ-0-1,5-03-УК12-R3</t>
  </si>
  <si>
    <t>Шкаф управления пожарный, ШУВ-0-1,5-03-УК12-R3, ООО «КБ Пожарной Автоматики»</t>
  </si>
  <si>
    <t>Установка шкафов управления пожарных: ШУВ-1.5-03-ПЧ-00-R3; ШУВ-3-03-ПЧ-00-R3; ШУВ-7.5-03-ПЧ-00-R3; ШУВ-0-1,5-03-УК12-R3</t>
  </si>
  <si>
    <t>Кабель для систем ОПС и СОУЗ огнестойкий, не поддерживающий горения, неэкранированный , сеч. КПСнг(A)-FRLSLTx 1x2x0.5 мм2, Авангард</t>
  </si>
  <si>
    <t>Кабель для систем ОПС и СОУЗ огнестойкий, не поддерживающий горения, неэкранированный , сеч. КПСнг(A)-FRLSLTx 2x2x0.35 мм2, Авангард</t>
  </si>
  <si>
    <t>Кабель для систем ОПС и СОУЗ огнестойкий, не поддерживающий горения, неэкранированный , КПСнг(A)-FRLSLTx 2x2x0.35 мм2</t>
  </si>
  <si>
    <t>Кабель для систем ОПС и СОУЗ огнестойкий, не поддерживающий горения, неэкранированный , КПСнг(A)-FRLSLTx 1x2x0.5 мм2</t>
  </si>
  <si>
    <t>Огнестойкий кабель низкотоксичный парной скрутки, ParLan F/UTP Cat5e PVCLS нг(А)- FRLSLTx 2х2х0,52 мм2</t>
  </si>
  <si>
    <t>Кабель силовой огнестойкий ВВГнг(А)-FRLSLTx 3х1,5 мм2</t>
  </si>
  <si>
    <t>Кабель-канал оцинкованный , ККМО 15x15, Гефест</t>
  </si>
  <si>
    <t>Кабель-канал оцинкованный ККМО 15x15</t>
  </si>
  <si>
    <t>Прокладка трубы гофрированной ПВХ легкой серой с/з d16, PR.011631м, Промрукав
Труба гофрированная  ПВХ легкая серая с/з d16, PR.011631м, Промрукав</t>
  </si>
  <si>
    <t>(13925х1,02)/10</t>
  </si>
  <si>
    <t>27850/10</t>
  </si>
  <si>
    <t>Скоба металлическая двухлапковая d16-17 PR13.02412</t>
  </si>
  <si>
    <t xml:space="preserve">Скоба металлическая двухлапковая d16-17 </t>
  </si>
  <si>
    <t>Трубы гибкие гофрированные легкие из самозатухающего ПВХ (IP55) серии FL, диаметром: 20 мм</t>
  </si>
  <si>
    <t xml:space="preserve">Скоба металлическая двухлапковая d19-20 </t>
  </si>
  <si>
    <t>1375/10</t>
  </si>
  <si>
    <t>(550х1,02)/10</t>
  </si>
  <si>
    <t>Скоба металлическая двухлапковая d16-17 PR08.20743</t>
  </si>
  <si>
    <t>Прокладка трубы гофрированной ПВХ легкой серой с/з d20, PR.012031м, Промрукав
Труба гофрированная  ПВХ легкая серая с/з d20, PR.012031м, Промрукав</t>
  </si>
  <si>
    <t>Пена полиуретановая огнестойкая двухкомпанентная 650мл</t>
  </si>
  <si>
    <t>Пена полиуретановая огнестойкая двухкомпанентная 650мл Ultima Pro</t>
  </si>
  <si>
    <t>Герметизация пеной полиуретановой огнестойкой двухкомпанентной 650мл Ultima Pro</t>
  </si>
  <si>
    <t>Извещатель пожарный ручной адресный ИПР 513-11ИK3-А-R3</t>
  </si>
  <si>
    <t>292/08/23-Р-ПС.СО л.3</t>
  </si>
  <si>
    <t>292/08/23-Р-СОУЭ.СО л.1</t>
  </si>
  <si>
    <t>Конвертер DAP-IP Sonar SNCA-8002</t>
  </si>
  <si>
    <t>Конвертер DAP-IP Sonar SNCA-8002, ООО «Сонар»</t>
  </si>
  <si>
    <t>(6051х1,02)/10</t>
  </si>
  <si>
    <t>292/08/23-Р-СОУЭ.СО л.2</t>
  </si>
  <si>
    <t>Крышка лотка прямая, сталь оцинкованная по методу Сендзимира осн.100мм, L-3000, 35522, ДКС</t>
  </si>
  <si>
    <t>Саморез 4,2х32 с прессшайбой 40340шт
Дюбель металлический универсальный 5х30 40340шт</t>
  </si>
  <si>
    <t>должность, подпись (инициалы, фамилия)</t>
  </si>
  <si>
    <t>не было</t>
  </si>
  <si>
    <t>Прокладка кабеля в гофрированной трубе</t>
  </si>
  <si>
    <t>Прокладка кабеля в кабель-канале</t>
  </si>
  <si>
    <t>Прокладка кабеля в лотке</t>
  </si>
  <si>
    <t xml:space="preserve">7+17+15+3  
 </t>
  </si>
  <si>
    <t>Прокладка кабеля в мини-канале</t>
  </si>
  <si>
    <t>12300х1,02
в мини-канале: 300м
в гофре: 12000м</t>
  </si>
  <si>
    <t>100х1,02
в мини-канале: 15м
в гофре: 85м</t>
  </si>
  <si>
    <t>550х1,02
в гофре: 550м</t>
  </si>
  <si>
    <t>Кабель для систем ОПС и СОУЗ огнестойкий, не поддерживающий горения, экранированный , сеч. 1x2x0.75 мм2, КПСЗнг (A)-FRLSLTx, Авангард</t>
  </si>
  <si>
    <t>1475х1,02
в мини-канале: 185м
в гофре: 1290м</t>
  </si>
  <si>
    <t>Кабель для систем ОПС и СОУЗ огнестойкий, не поддерживающий горения, экранированный , сеч.  КПСнг(A)-FRLSLTx 1x2x0.75 мм2</t>
  </si>
  <si>
    <t>Кабель-канал оцинкованный , ККМО 15x15, Гефест
Прокладка трубы гофрированной ПВХ легкая серая с/з d16, PR.011631м, Промрукав
Прокладка трубы гофрированной ПВХ легкая серая с/з d16, PR.011631м, Промрукав</t>
  </si>
  <si>
    <t>(13925+550)/100</t>
  </si>
  <si>
    <t>5120х1,02
в гофре: 4920м
в ПНД трубе: 200м</t>
  </si>
  <si>
    <t>1185х1,02
в гофре: 1131м
в кабель-канале: 54м</t>
  </si>
  <si>
    <t>20х1,02
в кабель-канале</t>
  </si>
  <si>
    <t xml:space="preserve">1+1  
 </t>
  </si>
  <si>
    <t>ШИФР ПРОЕКТА: 292/08/23-Р-АК</t>
  </si>
  <si>
    <t>292/08/23-Р-АК.СО л.1</t>
  </si>
  <si>
    <t>Контроллер с MasterScada ПЛК110-220.30.Р-МS4-3</t>
  </si>
  <si>
    <t>Контроллер с MasterScada, ПЛК110-220.30.Р-МS4-3, ПО "Овен"</t>
  </si>
  <si>
    <t>Установка контроллера с MasterScada, ПЛК110-220.30.Р-МS4-3, ПО "Овен"</t>
  </si>
  <si>
    <t>Преобразователь интерфейсов RS485 в Ethernet USR-TCP232-304</t>
  </si>
  <si>
    <t>Преобразователь интерфейсов RS485 в Ethernet, USR-TCP232-304, USR IoT</t>
  </si>
  <si>
    <t>Блок питания 24В, 15 Вт БП15Б-Д2-24</t>
  </si>
  <si>
    <t>Блок питания 24В, 15 Вт, БП15Б-Д2-24, ПО "Овен"</t>
  </si>
  <si>
    <t>Блок питания 24В, 30 Вт БП30Б-Д3-24</t>
  </si>
  <si>
    <t>Блок питания 24В, 30 Вт, БП30Б-Д3-24, ПО "Овен"</t>
  </si>
  <si>
    <t>тут вместо ската вписан</t>
  </si>
  <si>
    <t>Автоматический выключатель 1ф Iн=3А, ВА47-29-1C3, КЕАЗ</t>
  </si>
  <si>
    <t>Автоматический выключатель 1ф Iн=6А, ВА47-29-1C6, КЕАЗ</t>
  </si>
  <si>
    <t>Автоматический выключатель 1ф Iн=6А</t>
  </si>
  <si>
    <t>Автоматический выключатель 1ф Iн=3А</t>
  </si>
  <si>
    <t>Автоматический выключатель 1ф Iн=6А, ВА47-29-1C6, КЕАЗ
Автоматический выключатель 1ф Iн=3А, ВА47-29-1C3, КЕАЗ</t>
  </si>
  <si>
    <t>292/08/23-Р-АК.СО л.2</t>
  </si>
  <si>
    <t xml:space="preserve">1+5  
 </t>
  </si>
  <si>
    <t>Сигнальная лампа AD22DS(LED), белый d22, КЕАЗ</t>
  </si>
  <si>
    <t xml:space="preserve">40+1+1
 </t>
  </si>
  <si>
    <t>Рамка для надписи, РПМ 66х26, IEK</t>
  </si>
  <si>
    <t>Розетка на Din-рейку</t>
  </si>
  <si>
    <t>РАр 10-3-ОП</t>
  </si>
  <si>
    <t>1615х1,02</t>
  </si>
  <si>
    <t>Кабель для сетей связи с пониженным дымовыделением, с низким содержанием галогенов, сеч. 2х2х0.75 КПСBЭBнг(А)-LSLTx</t>
  </si>
  <si>
    <t>2620х1,02</t>
  </si>
  <si>
    <t>Кабель для сетей связи с пониженным дымовыделением, с низким содержанием галогенов, сеч. 4х1.0 КBBГнг(А)-LSLTx</t>
  </si>
  <si>
    <t>10х1,02</t>
  </si>
  <si>
    <t>Кабель для сетей RS-485 с низким дымовыделением, сеч. 2х2х0.78 СегментКИ-485-ПсЭВнг(А)-LSLTx</t>
  </si>
  <si>
    <t>1010х1,02</t>
  </si>
  <si>
    <t>292/08/23-Р-АК.СО л.3</t>
  </si>
  <si>
    <t>Кабель для сетей связи с пониженным дымовыделением, с низким содержанием галогенов, сеч. 5х1.0 КВВГнг(А)-LSLTx</t>
  </si>
  <si>
    <t>2240х1,02</t>
  </si>
  <si>
    <t>Коробка коммутационная, КС-4
Установка коробки коммутационной, КС-4</t>
  </si>
  <si>
    <t>Установка лотка перфорированного 150х100 L3000, 35342, DKC</t>
  </si>
  <si>
    <t>Лоток перфорированный 150х100 L3000</t>
  </si>
  <si>
    <t>Крышка с заземлением на лоток осн.150 L3000</t>
  </si>
  <si>
    <t>Шпильки резьбовые М8х1000</t>
  </si>
  <si>
    <t>Металлорукав РЗ-ЦХ-15</t>
  </si>
  <si>
    <t>5х1,02</t>
  </si>
  <si>
    <t>Скоба металлическая двухлапковая СМД14-15</t>
  </si>
  <si>
    <t>Щит металлический  800х600х250, R5CE0869 (30кг)</t>
  </si>
  <si>
    <t>Труба металлическая Dn.25</t>
  </si>
  <si>
    <t>15х1,03
Проходки</t>
  </si>
  <si>
    <t>Кабель для систем ОПС и СОУЭ огнестойкий, не поддерживающий горения, экранированный , сеч. КПСЭнг(A)-FRLSLTx 1x2x1.0 мм2</t>
  </si>
  <si>
    <t>Кабель для систем ОПС и СОУЭ огнестойкий, не поддерживающий горения, экранированный , сеч. КПСЭнг(A)-FRLSLTx 1x2x0.5 мм2</t>
  </si>
  <si>
    <t>Кабель для систем ОПС и СОУЭ огнестойкий, не поддерживающий горения, экранированный , сеч. 1x2x0.5 мм2, КПСЭнг( A)-FRLSLTx, Авангард</t>
  </si>
  <si>
    <t>Кабель для систем ОПС и СОУЭ огнестойкий, не поддерживающий горения, экранированный , сеч. 1x2x1.0 мм2, КПСЗнг( A)-FRLSLTx, Авангард</t>
  </si>
  <si>
    <t>ШИФР ПРОЕКТА: 292/08/23-Р-ПС, ШИФР ПРОЕКТА: 292/08/23-Р-СОУЭ</t>
  </si>
  <si>
    <t>Прокладка кабеля в металлорукаве</t>
  </si>
  <si>
    <t>ориентировочно, КЖ нет</t>
  </si>
  <si>
    <t>420х1,02</t>
  </si>
  <si>
    <t>2190х1,02</t>
  </si>
  <si>
    <t>Прокладка кабеля в двустенной трубе (труба в НСС)</t>
  </si>
  <si>
    <t>Кабель для сетей  связи с пониженным дымовыделением, с низким содержанием галогенов, сеч. 1х2х0.75, КПСВЭВнг(А)-LSLTx</t>
  </si>
  <si>
    <t>Кабель для сетей  связи с пониженным дымовыделением, с низким содержанием галогенов, сеч. 2х2х0.75, КПСВЭВнг(А)-LSLTx</t>
  </si>
  <si>
    <t>Кабель для сетей  связи с пониженным дымовыделением, с низким содержанием галогенов, сеч. 4х1.0, КВВГнг(А)-LSLTx</t>
  </si>
  <si>
    <t>Попова Е.Г.</t>
  </si>
  <si>
    <t>Приложение №1.</t>
  </si>
  <si>
    <t>Сверление отверстий кабелых проходок (нормированных стен) до 50 мм</t>
  </si>
  <si>
    <t>Раздел 2. Щиты</t>
  </si>
  <si>
    <t>Инженер ПТО по инженерным сетям</t>
  </si>
  <si>
    <t>Раздел 3. Аппаратура, устанавливаемая в щит диспетчеризации</t>
  </si>
  <si>
    <t>Раздел 5. Монтажные изделия и материалы</t>
  </si>
  <si>
    <t>Система автоматической пожарной сигнализации, автоматизация противопожарной защиты. Система оповещения и управления эвакуацией людей при пожаре.</t>
  </si>
  <si>
    <t>1.При приемке выполненных работ, объемы работ уточняются с фактически выполненными работами.</t>
  </si>
  <si>
    <t>2.Работы и объемы должны соответствовать проектной и рабочей документации.</t>
  </si>
  <si>
    <t>Проводник заземляющий П-350</t>
  </si>
  <si>
    <t>292/08/23-Р-СОТС.СО л.2</t>
  </si>
  <si>
    <t>Коробка коммутационная, КС-4</t>
  </si>
  <si>
    <t>Кабель-канал 25х17 белый, L=2м, ТМС</t>
  </si>
  <si>
    <t>Кабель-канал 25х17 белый,L=2M ТМС DKC 00304</t>
  </si>
  <si>
    <t>Прокладка кабель-канала 25х17 белый, L=2м, ТМС</t>
  </si>
  <si>
    <t>Короба пластмассовые: шириной до 40 мм</t>
  </si>
  <si>
    <t xml:space="preserve">70х1,03  </t>
  </si>
  <si>
    <t>Труба металлическая Dn.25 (для кабельных проходок)</t>
  </si>
  <si>
    <t>Труба металлическая Dn.25х1,2 мм  Ст20.</t>
  </si>
  <si>
    <t>Прокладка трубы металлической диаметром 25 для кабельных проходок</t>
  </si>
  <si>
    <t>Труба стальная по установленным конструкциям, по стенам с креплением скобами, диаметр: до 25 мм</t>
  </si>
  <si>
    <t>Дюбель 6х40 мм</t>
  </si>
  <si>
    <t>Шурупы-саморезы с шести-восьмигранной головкой, с специальной уплотнительной прокладкой (шайбой) из ЭПДМ 4,5х25 (35) мм</t>
  </si>
  <si>
    <t>Крепеж-клипса 20 мм</t>
  </si>
  <si>
    <t xml:space="preserve">1870х1,02  </t>
  </si>
  <si>
    <t>Трубы из самозатухающего ПВХ гибкие гофрированные, легкие, без протяжки, номинальный внутренний диаметр 20 мм</t>
  </si>
  <si>
    <t>Труба винипластовая по установленным конструкциям, по стенам и колоннам с креплением скобами, диаметр: до 25 мм</t>
  </si>
  <si>
    <t>Раздел 4. Монтажные изДелия и материалы</t>
  </si>
  <si>
    <t>Раздел 3. Монтажные изделия и материалы</t>
  </si>
  <si>
    <t>30х1,02
всё в лотке</t>
  </si>
  <si>
    <t>Кабель для локальных сетей с пониженным дымовыделением, с низким содержанием галогенов, сеч. 2х2х0.52, ParLan U/UTP Cat5e PVCLS Hr(A)-LSLTx 2х2х0,52</t>
  </si>
  <si>
    <t>292/08/23-Р-СОТС.СО л.1</t>
  </si>
  <si>
    <t>Кабель для локальных сетей с пониженным дымовыделением ParLan U/UTP Cat5e PVCLS Hr(A)-LSLTx 2х2х0,52</t>
  </si>
  <si>
    <t>35х1,02
всё в лотке</t>
  </si>
  <si>
    <t>Кабель для локальных сетей с пониженным дымовыделением, с низким содержанием галогенов, сеч. 4х2х0.52, ParLan U/UTP Cat5e PVCLS Hr(A)-LSLTx 4х2х0,52</t>
  </si>
  <si>
    <t>15х1,02
всё в кабель-канале 25х17</t>
  </si>
  <si>
    <t>Кабель для сетей связи с пониженным дымовыделением, с низким содержанием галогенов, сеч. 1х2х1.5, КПСВЭВнг(А)-LSLTx</t>
  </si>
  <si>
    <t>Кабель для сетей связи с пониженным дымовыделением, с низким содержанием галогенов КПСВЭВнг(А)-LSLTx1х2х1.5</t>
  </si>
  <si>
    <t>2240х1,02
в гофре: 1870м
в кабель-канале: 310м
в лотке: 60м</t>
  </si>
  <si>
    <t>Кабель для сетей связи с пониженным дымовыделением, с низким содержанием галогенов, сеч. 1х2х0.75, КПСВЭВнг(А)-LSLTx</t>
  </si>
  <si>
    <t>Кабель для сетей связи с пониженным дымовыделением, с низким содержанием галогенов КПСВЭВнг(А)-LSLTx1х2х0.75</t>
  </si>
  <si>
    <t>Раздел 2. Новый Раздел</t>
  </si>
  <si>
    <t>Модуль сопряжения R3-МС-Е</t>
  </si>
  <si>
    <t>Кронштейн ИО-ИК</t>
  </si>
  <si>
    <t>Аккумуляторная батарея, DT-1217, DELTA</t>
  </si>
  <si>
    <t>Аккумуляторная батарея DT-1217</t>
  </si>
  <si>
    <t>Установка аккумуляторной батареи, DT-1217, DELTA</t>
  </si>
  <si>
    <t>Блок питания 12В, 5А, корпус под АКБ 2х17 А/ч, ИВЭПР 12/5 RS-R3 2х17 БР, Rubezh</t>
  </si>
  <si>
    <t>Блок питания 12В, 5А, корпус под АКБ 2х17 А/ч ИВЭПР 12/5 RS-R3 2х17 БР</t>
  </si>
  <si>
    <t>Адресный релейный модуль, PM-4-R3, Rubezh</t>
  </si>
  <si>
    <t>Установка адресного релейного модуля, PM-4-R3, Rubezh</t>
  </si>
  <si>
    <t>Адресная метка, AM-1-R3, Rubezh</t>
  </si>
  <si>
    <t>Адресная метка AM-1-R3</t>
  </si>
  <si>
    <t>Установка адресной метки, AM-1-R3, Rubezh</t>
  </si>
  <si>
    <t>Приборы ПС на: 1 луч</t>
  </si>
  <si>
    <t>Извещатель охранный "тревожная кнопка", ИО 101-7, TEKO</t>
  </si>
  <si>
    <t>Извещатель охранный "тревожная кнопка" ИО 101-7</t>
  </si>
  <si>
    <t>Установка извещателя охранного "тревожная кнопка", ИО 101-7, TEKO</t>
  </si>
  <si>
    <t>Извещатель охранный поверхностно-звуковой, ИО 32920-2, Rubezh</t>
  </si>
  <si>
    <t>Извещатель охранный поверхностно-звуковой ИО 32920-2</t>
  </si>
  <si>
    <t>Установка извещателя охранного поверхностно-звукового, ИО 32920-2, Rubezh</t>
  </si>
  <si>
    <t>Установка извещателя охранного объемного оптико-электронного, ИО 40920-2, Rubezh</t>
  </si>
  <si>
    <t>Извещатель охранный объемный оптико-электронный ИО 40920-2</t>
  </si>
  <si>
    <t>Извещатель охранно магнитоконтактный, ИО 10220-2, Rubezh</t>
  </si>
  <si>
    <t>Извещатель охранный магнитоконтактный ИО 10220-2</t>
  </si>
  <si>
    <t xml:space="preserve">428+ 147  
 </t>
  </si>
  <si>
    <t>Установка извещателя охранного магнитоконтактного, ИО 10220-2, Rubezh
Установка извещателя охранного объемного оптико-электронного, ИО 40920-2, Rubezh</t>
  </si>
  <si>
    <t>Прибор приемно-контрольный, R3-Рубеж-2ОП, Rubezh</t>
  </si>
  <si>
    <t>Установка прибора приемно-контрольного, R3-Рубеж-2ОП, Rubezh</t>
  </si>
  <si>
    <t>Раздел 1. Приборы и оборудование</t>
  </si>
  <si>
    <t>ШИФР ПРОЕКТА: 292/08/23-Р-СОТС</t>
  </si>
  <si>
    <t xml:space="preserve"> Система охранно-тревожной сигнализации поликлиники</t>
  </si>
  <si>
    <t>к заявке №89(Т)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</si>
</sst>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name val="Calibri"/>
      <charset val="1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rgb="FFFF0000"/>
      <name val="Calibri"/>
      <family val="2"/>
      <charset val="204"/>
    </font>
    <font>
      <b/>
      <sz val="9"/>
      <color rgb="FFFF0000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8"/>
      <color rgb="FFFF000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i/>
      <sz val="6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4" fillId="0" borderId="0"/>
    <xf numFmtId="0" fontId="4" fillId="0" borderId="0"/>
  </cellStyleXfs>
  <cellXfs count="13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2" fillId="3" borderId="0" xfId="0" applyNumberFormat="1" applyFont="1" applyFill="1" applyBorder="1" applyAlignment="1" applyProtection="1"/>
    <xf numFmtId="0" fontId="1" fillId="3" borderId="0" xfId="0" applyNumberFormat="1" applyFont="1" applyFill="1" applyBorder="1" applyAlignment="1" applyProtection="1"/>
    <xf numFmtId="0" fontId="3" fillId="3" borderId="0" xfId="0" applyNumberFormat="1" applyFont="1" applyFill="1" applyBorder="1" applyAlignment="1" applyProtection="1">
      <alignment horizontal="left" vertical="center" wrapText="1"/>
    </xf>
    <xf numFmtId="0" fontId="5" fillId="2" borderId="0" xfId="0" applyNumberFormat="1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Border="1" applyAlignment="1" applyProtection="1">
      <alignment horizontal="left" vertical="center" wrapText="1"/>
    </xf>
    <xf numFmtId="0" fontId="2" fillId="3" borderId="0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NumberFormat="1" applyFont="1" applyFill="1" applyBorder="1" applyAlignment="1" applyProtection="1">
      <alignment horizontal="center" vertical="center"/>
    </xf>
    <xf numFmtId="0" fontId="10" fillId="3" borderId="0" xfId="0" applyNumberFormat="1" applyFont="1" applyFill="1" applyBorder="1" applyAlignment="1" applyProtection="1">
      <alignment horizontal="center" vertical="center"/>
    </xf>
    <xf numFmtId="0" fontId="11" fillId="3" borderId="0" xfId="0" applyNumberFormat="1" applyFont="1" applyFill="1" applyBorder="1" applyAlignment="1" applyProtection="1">
      <alignment horizontal="left" vertical="center" wrapText="1"/>
    </xf>
    <xf numFmtId="0" fontId="7" fillId="3" borderId="0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Border="1" applyAlignment="1" applyProtection="1">
      <alignment horizontal="left" vertical="center"/>
    </xf>
    <xf numFmtId="0" fontId="9" fillId="3" borderId="0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/>
    <xf numFmtId="0" fontId="12" fillId="3" borderId="0" xfId="0" applyNumberFormat="1" applyFont="1" applyFill="1" applyBorder="1" applyAlignment="1" applyProtection="1">
      <alignment horizontal="left" vertical="center" wrapText="1"/>
    </xf>
    <xf numFmtId="0" fontId="13" fillId="3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0" fontId="4" fillId="4" borderId="0" xfId="0" applyNumberFormat="1" applyFont="1" applyFill="1" applyBorder="1" applyAlignment="1" applyProtection="1"/>
    <xf numFmtId="0" fontId="9" fillId="4" borderId="0" xfId="0" applyNumberFormat="1" applyFont="1" applyFill="1" applyBorder="1" applyAlignment="1" applyProtection="1"/>
    <xf numFmtId="0" fontId="12" fillId="4" borderId="0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right" vertical="top" wrapText="1"/>
    </xf>
    <xf numFmtId="2" fontId="4" fillId="0" borderId="1" xfId="0" applyNumberFormat="1" applyFont="1" applyFill="1" applyBorder="1" applyAlignment="1" applyProtection="1">
      <alignment horizontal="right" vertical="top" wrapText="1"/>
    </xf>
    <xf numFmtId="0" fontId="1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right" vertical="top" wrapText="1"/>
    </xf>
    <xf numFmtId="0" fontId="1" fillId="0" borderId="0" xfId="1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/>
    <xf numFmtId="49" fontId="4" fillId="0" borderId="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0" fontId="9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NumberFormat="1" applyFont="1" applyFill="1" applyBorder="1" applyAlignment="1" applyProtection="1">
      <alignment vertical="top" wrapText="1"/>
    </xf>
    <xf numFmtId="0" fontId="4" fillId="0" borderId="0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vertical="top"/>
    </xf>
    <xf numFmtId="0" fontId="1" fillId="0" borderId="0" xfId="1" applyNumberFormat="1" applyFont="1" applyFill="1" applyBorder="1" applyAlignment="1" applyProtection="1">
      <alignment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0" borderId="0" xfId="1" applyNumberFormat="1" applyFont="1" applyFill="1" applyBorder="1" applyAlignment="1" applyProtection="1">
      <alignment vertical="center"/>
    </xf>
    <xf numFmtId="0" fontId="2" fillId="3" borderId="0" xfId="1" applyNumberFormat="1" applyFont="1" applyFill="1" applyBorder="1" applyAlignment="1" applyProtection="1"/>
    <xf numFmtId="0" fontId="3" fillId="3" borderId="0" xfId="1" applyNumberFormat="1" applyFont="1" applyFill="1" applyBorder="1" applyAlignment="1" applyProtection="1">
      <alignment horizontal="left" vertical="center" wrapText="1"/>
    </xf>
    <xf numFmtId="0" fontId="1" fillId="3" borderId="0" xfId="1" applyNumberFormat="1" applyFont="1" applyFill="1" applyBorder="1" applyAlignment="1" applyProtection="1"/>
    <xf numFmtId="0" fontId="9" fillId="3" borderId="0" xfId="1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horizontal="left" vertical="top" wrapText="1"/>
    </xf>
    <xf numFmtId="0" fontId="4" fillId="0" borderId="1" xfId="1" applyNumberFormat="1" applyFont="1" applyFill="1" applyBorder="1" applyAlignment="1" applyProtection="1">
      <alignment horizontal="right" vertical="top" wrapText="1"/>
    </xf>
    <xf numFmtId="1" fontId="4" fillId="0" borderId="1" xfId="1" applyNumberFormat="1" applyFont="1" applyFill="1" applyBorder="1" applyAlignment="1" applyProtection="1">
      <alignment horizontal="right" vertical="top" wrapText="1"/>
    </xf>
    <xf numFmtId="0" fontId="4" fillId="0" borderId="1" xfId="1" applyNumberFormat="1" applyFont="1" applyFill="1" applyBorder="1" applyAlignment="1" applyProtection="1">
      <alignment horizontal="center" vertical="top" wrapText="1"/>
    </xf>
    <xf numFmtId="0" fontId="4" fillId="0" borderId="1" xfId="1" applyNumberFormat="1" applyFont="1" applyFill="1" applyBorder="1" applyAlignment="1" applyProtection="1">
      <alignment horizontal="center" vertical="top"/>
    </xf>
    <xf numFmtId="0" fontId="2" fillId="2" borderId="0" xfId="1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/>
    <xf numFmtId="2" fontId="4" fillId="0" borderId="1" xfId="1" applyNumberFormat="1" applyFont="1" applyFill="1" applyBorder="1" applyAlignment="1" applyProtection="1">
      <alignment horizontal="right" vertical="top" wrapText="1"/>
    </xf>
    <xf numFmtId="164" fontId="4" fillId="0" borderId="1" xfId="1" applyNumberFormat="1" applyFont="1" applyFill="1" applyBorder="1" applyAlignment="1" applyProtection="1">
      <alignment horizontal="right" vertical="top" wrapText="1"/>
    </xf>
    <xf numFmtId="0" fontId="9" fillId="4" borderId="0" xfId="1" applyNumberFormat="1" applyFont="1" applyFill="1" applyBorder="1" applyAlignment="1" applyProtection="1"/>
    <xf numFmtId="0" fontId="12" fillId="4" borderId="0" xfId="1" applyNumberFormat="1" applyFont="1" applyFill="1" applyBorder="1" applyAlignment="1" applyProtection="1">
      <alignment horizontal="left" vertical="center" wrapText="1"/>
    </xf>
    <xf numFmtId="0" fontId="4" fillId="4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horizontal="left" vertical="center" wrapText="1"/>
    </xf>
    <xf numFmtId="0" fontId="7" fillId="3" borderId="0" xfId="1" applyNumberFormat="1" applyFont="1" applyFill="1" applyBorder="1" applyAlignment="1" applyProtection="1"/>
    <xf numFmtId="0" fontId="8" fillId="3" borderId="0" xfId="1" applyNumberFormat="1" applyFont="1" applyFill="1" applyBorder="1" applyAlignment="1" applyProtection="1">
      <alignment horizontal="left" vertical="center" wrapText="1"/>
    </xf>
    <xf numFmtId="0" fontId="6" fillId="3" borderId="0" xfId="1" applyNumberFormat="1" applyFont="1" applyFill="1" applyBorder="1" applyAlignment="1" applyProtection="1"/>
    <xf numFmtId="0" fontId="4" fillId="0" borderId="1" xfId="1" applyNumberFormat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49" fontId="4" fillId="0" borderId="0" xfId="1" applyNumberFormat="1" applyFont="1" applyFill="1" applyBorder="1" applyAlignment="1" applyProtection="1">
      <alignment vertical="center"/>
    </xf>
    <xf numFmtId="0" fontId="19" fillId="0" borderId="0" xfId="1" applyFont="1" applyFill="1" applyAlignment="1">
      <alignment horizontal="left"/>
    </xf>
    <xf numFmtId="1" fontId="6" fillId="0" borderId="1" xfId="0" applyNumberFormat="1" applyFont="1" applyFill="1" applyBorder="1" applyAlignment="1" applyProtection="1">
      <alignment horizontal="right" vertical="top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horizontal="right" vertical="center" wrapText="1"/>
    </xf>
    <xf numFmtId="0" fontId="18" fillId="0" borderId="5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49" fontId="16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4" fillId="0" borderId="4" xfId="1" applyNumberFormat="1" applyFont="1" applyFill="1" applyBorder="1" applyAlignment="1" applyProtection="1">
      <alignment vertical="center" wrapText="1"/>
    </xf>
    <xf numFmtId="0" fontId="4" fillId="0" borderId="4" xfId="1" applyNumberFormat="1" applyFont="1" applyFill="1" applyBorder="1" applyAlignment="1" applyProtection="1">
      <alignment horizontal="right" vertical="center" wrapText="1"/>
    </xf>
    <xf numFmtId="0" fontId="18" fillId="0" borderId="5" xfId="1" applyNumberFormat="1" applyFont="1" applyFill="1" applyBorder="1" applyAlignment="1" applyProtection="1">
      <alignment horizontal="center" vertical="top"/>
    </xf>
    <xf numFmtId="0" fontId="15" fillId="0" borderId="0" xfId="1" applyNumberFormat="1" applyFont="1" applyFill="1" applyBorder="1" applyAlignment="1" applyProtection="1">
      <alignment horizontal="center"/>
    </xf>
    <xf numFmtId="0" fontId="16" fillId="0" borderId="0" xfId="1" applyNumberFormat="1" applyFont="1" applyFill="1" applyBorder="1" applyAlignment="1" applyProtection="1">
      <alignment horizontal="center"/>
    </xf>
    <xf numFmtId="0" fontId="12" fillId="0" borderId="1" xfId="1" applyNumberFormat="1" applyFont="1" applyFill="1" applyBorder="1" applyAlignment="1" applyProtection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3" xfId="1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2"/>
  <sheetViews>
    <sheetView view="pageBreakPreview" zoomScaleNormal="100" zoomScaleSheetLayoutView="100" workbookViewId="0">
      <selection activeCell="M6" sqref="M6"/>
    </sheetView>
  </sheetViews>
  <sheetFormatPr defaultColWidth="9.140625" defaultRowHeight="11.25" customHeight="1" x14ac:dyDescent="0.2"/>
  <cols>
    <col min="1" max="1" width="5.5703125" style="12" customWidth="1"/>
    <col min="2" max="2" width="44.42578125" style="11" customWidth="1"/>
    <col min="3" max="3" width="10.7109375" style="11" customWidth="1"/>
    <col min="4" max="4" width="12.28515625" style="11" customWidth="1"/>
    <col min="5" max="5" width="12.5703125" style="11" customWidth="1"/>
    <col min="6" max="6" width="22.140625" style="11" customWidth="1"/>
    <col min="7" max="7" width="22" style="11" customWidth="1"/>
    <col min="8" max="8" width="9.140625" style="1"/>
    <col min="9" max="9" width="4.7109375" style="1" hidden="1" customWidth="1"/>
    <col min="10" max="15" width="9.140625" style="1"/>
    <col min="16" max="17" width="135.28515625" style="2" hidden="1" customWidth="1"/>
    <col min="18" max="19" width="55.140625" style="3" hidden="1" customWidth="1"/>
    <col min="20" max="23" width="69" style="4" hidden="1" customWidth="1"/>
    <col min="24" max="25" width="55.140625" style="3" hidden="1" customWidth="1"/>
    <col min="26" max="29" width="69" style="4" hidden="1" customWidth="1"/>
    <col min="30" max="16384" width="9.140625" style="1"/>
  </cols>
  <sheetData>
    <row r="1" spans="1:29" ht="12.75" x14ac:dyDescent="0.2">
      <c r="G1" s="105" t="s">
        <v>347</v>
      </c>
      <c r="Q1" s="3"/>
      <c r="S1" s="4"/>
      <c r="W1" s="3"/>
      <c r="Y1" s="4"/>
      <c r="AC1" s="1"/>
    </row>
    <row r="2" spans="1:29" ht="12.75" x14ac:dyDescent="0.2">
      <c r="G2" s="105" t="s">
        <v>419</v>
      </c>
      <c r="Q2" s="3"/>
      <c r="S2" s="4"/>
      <c r="W2" s="3"/>
      <c r="Y2" s="4"/>
      <c r="AC2" s="1"/>
    </row>
    <row r="3" spans="1:29" s="5" customFormat="1" ht="18" x14ac:dyDescent="0.25">
      <c r="A3" s="110" t="s">
        <v>0</v>
      </c>
      <c r="B3" s="110"/>
      <c r="C3" s="110"/>
      <c r="D3" s="110"/>
      <c r="E3" s="110"/>
      <c r="F3" s="110"/>
      <c r="G3" s="110"/>
    </row>
    <row r="4" spans="1:29" s="57" customFormat="1" ht="29.25" customHeight="1" x14ac:dyDescent="0.25">
      <c r="A4" s="111" t="s">
        <v>212</v>
      </c>
      <c r="B4" s="111"/>
      <c r="C4" s="111"/>
      <c r="D4" s="111"/>
      <c r="E4" s="111"/>
      <c r="F4" s="111"/>
      <c r="G4" s="111"/>
    </row>
    <row r="5" spans="1:29" s="57" customFormat="1" ht="34.5" customHeight="1" x14ac:dyDescent="0.25">
      <c r="A5" s="111" t="s">
        <v>353</v>
      </c>
      <c r="B5" s="111"/>
      <c r="C5" s="111"/>
      <c r="D5" s="111"/>
      <c r="E5" s="111"/>
      <c r="F5" s="111"/>
      <c r="G5" s="111"/>
    </row>
    <row r="6" spans="1:29" ht="21" customHeight="1" x14ac:dyDescent="0.2">
      <c r="A6" s="113" t="s">
        <v>337</v>
      </c>
      <c r="B6" s="113"/>
      <c r="C6" s="113"/>
      <c r="D6" s="113"/>
      <c r="E6" s="113"/>
      <c r="F6" s="113"/>
      <c r="G6" s="113"/>
    </row>
    <row r="7" spans="1:29" s="5" customFormat="1" ht="9.75" customHeight="1" x14ac:dyDescent="0.25">
      <c r="A7" s="40"/>
      <c r="B7" s="49"/>
      <c r="C7" s="49"/>
      <c r="D7" s="49"/>
      <c r="E7" s="49"/>
      <c r="F7" s="49"/>
      <c r="G7" s="49"/>
    </row>
    <row r="8" spans="1:29" s="5" customFormat="1" ht="36" customHeight="1" x14ac:dyDescent="0.25">
      <c r="A8" s="50" t="s">
        <v>1</v>
      </c>
      <c r="B8" s="51" t="s">
        <v>2</v>
      </c>
      <c r="C8" s="51" t="s">
        <v>3</v>
      </c>
      <c r="D8" s="51" t="s">
        <v>4</v>
      </c>
      <c r="E8" s="51" t="s">
        <v>5</v>
      </c>
      <c r="F8" s="114" t="s">
        <v>6</v>
      </c>
      <c r="G8" s="114"/>
    </row>
    <row r="9" spans="1:29" s="5" customFormat="1" ht="15" x14ac:dyDescent="0.25">
      <c r="A9" s="52">
        <v>1</v>
      </c>
      <c r="B9" s="53">
        <v>3</v>
      </c>
      <c r="C9" s="53">
        <v>4</v>
      </c>
      <c r="D9" s="53">
        <v>5</v>
      </c>
      <c r="E9" s="53">
        <v>6</v>
      </c>
      <c r="F9" s="115">
        <v>7</v>
      </c>
      <c r="G9" s="116"/>
    </row>
    <row r="10" spans="1:29" s="5" customFormat="1" ht="15" x14ac:dyDescent="0.25">
      <c r="A10" s="117" t="s">
        <v>47</v>
      </c>
      <c r="B10" s="117"/>
      <c r="C10" s="117"/>
      <c r="D10" s="117"/>
      <c r="E10" s="117"/>
      <c r="F10" s="117"/>
      <c r="G10" s="117"/>
      <c r="P10" s="6" t="s">
        <v>47</v>
      </c>
    </row>
    <row r="11" spans="1:29" s="19" customFormat="1" ht="33.75" x14ac:dyDescent="0.25">
      <c r="A11" s="45">
        <v>1</v>
      </c>
      <c r="B11" s="44" t="s">
        <v>7</v>
      </c>
      <c r="C11" s="46" t="s">
        <v>8</v>
      </c>
      <c r="D11" s="54">
        <v>2</v>
      </c>
      <c r="E11" s="44" t="s">
        <v>215</v>
      </c>
      <c r="F11" s="48" t="s">
        <v>48</v>
      </c>
      <c r="G11" s="44" t="s">
        <v>9</v>
      </c>
      <c r="I11" s="20" t="s">
        <v>10</v>
      </c>
      <c r="P11" s="21"/>
    </row>
    <row r="12" spans="1:29" s="19" customFormat="1" ht="78.75" x14ac:dyDescent="0.25">
      <c r="A12" s="45">
        <v>2</v>
      </c>
      <c r="B12" s="44" t="s">
        <v>49</v>
      </c>
      <c r="C12" s="46" t="s">
        <v>8</v>
      </c>
      <c r="D12" s="54">
        <v>1</v>
      </c>
      <c r="E12" s="44" t="s">
        <v>215</v>
      </c>
      <c r="F12" s="48" t="s">
        <v>50</v>
      </c>
      <c r="G12" s="44" t="s">
        <v>9</v>
      </c>
      <c r="I12" s="20" t="s">
        <v>10</v>
      </c>
      <c r="P12" s="21"/>
    </row>
    <row r="13" spans="1:29" s="19" customFormat="1" ht="90" x14ac:dyDescent="0.25">
      <c r="A13" s="45">
        <v>3</v>
      </c>
      <c r="B13" s="44" t="s">
        <v>51</v>
      </c>
      <c r="C13" s="46" t="s">
        <v>8</v>
      </c>
      <c r="D13" s="54">
        <v>1</v>
      </c>
      <c r="E13" s="44" t="s">
        <v>215</v>
      </c>
      <c r="F13" s="48" t="s">
        <v>52</v>
      </c>
      <c r="G13" s="44" t="s">
        <v>9</v>
      </c>
      <c r="I13" s="20" t="s">
        <v>10</v>
      </c>
      <c r="P13" s="21"/>
    </row>
    <row r="14" spans="1:29" s="19" customFormat="1" ht="56.25" x14ac:dyDescent="0.25">
      <c r="A14" s="45">
        <v>4</v>
      </c>
      <c r="B14" s="44" t="s">
        <v>53</v>
      </c>
      <c r="C14" s="46" t="s">
        <v>8</v>
      </c>
      <c r="D14" s="54">
        <v>1</v>
      </c>
      <c r="E14" s="44" t="s">
        <v>215</v>
      </c>
      <c r="F14" s="48" t="s">
        <v>53</v>
      </c>
      <c r="G14" s="44" t="s">
        <v>9</v>
      </c>
      <c r="I14" s="20" t="s">
        <v>10</v>
      </c>
      <c r="P14" s="21"/>
    </row>
    <row r="15" spans="1:29" s="19" customFormat="1" ht="33.75" x14ac:dyDescent="0.25">
      <c r="A15" s="45">
        <v>5</v>
      </c>
      <c r="B15" s="44" t="s">
        <v>214</v>
      </c>
      <c r="C15" s="46" t="s">
        <v>8</v>
      </c>
      <c r="D15" s="54">
        <v>1</v>
      </c>
      <c r="E15" s="44" t="s">
        <v>215</v>
      </c>
      <c r="F15" s="48" t="s">
        <v>54</v>
      </c>
      <c r="G15" s="44" t="s">
        <v>9</v>
      </c>
      <c r="I15" s="20" t="s">
        <v>10</v>
      </c>
      <c r="P15" s="21"/>
    </row>
    <row r="16" spans="1:29" s="19" customFormat="1" ht="33.75" x14ac:dyDescent="0.25">
      <c r="A16" s="45">
        <v>6</v>
      </c>
      <c r="B16" s="44" t="s">
        <v>33</v>
      </c>
      <c r="C16" s="46" t="s">
        <v>8</v>
      </c>
      <c r="D16" s="54">
        <v>1</v>
      </c>
      <c r="E16" s="44" t="s">
        <v>215</v>
      </c>
      <c r="F16" s="48" t="s">
        <v>55</v>
      </c>
      <c r="G16" s="44" t="s">
        <v>9</v>
      </c>
      <c r="I16" s="20" t="s">
        <v>10</v>
      </c>
      <c r="P16" s="21"/>
    </row>
    <row r="17" spans="1:16" s="19" customFormat="1" ht="33.75" x14ac:dyDescent="0.25">
      <c r="A17" s="45">
        <v>7</v>
      </c>
      <c r="B17" s="44" t="s">
        <v>216</v>
      </c>
      <c r="C17" s="46" t="s">
        <v>8</v>
      </c>
      <c r="D17" s="54">
        <v>1</v>
      </c>
      <c r="E17" s="44" t="s">
        <v>215</v>
      </c>
      <c r="F17" s="48" t="s">
        <v>56</v>
      </c>
      <c r="G17" s="44" t="s">
        <v>9</v>
      </c>
      <c r="I17" s="20" t="s">
        <v>10</v>
      </c>
      <c r="P17" s="21"/>
    </row>
    <row r="18" spans="1:16" s="19" customFormat="1" ht="56.25" x14ac:dyDescent="0.25">
      <c r="A18" s="45">
        <v>8</v>
      </c>
      <c r="B18" s="44" t="s">
        <v>31</v>
      </c>
      <c r="C18" s="46" t="s">
        <v>8</v>
      </c>
      <c r="D18" s="54">
        <v>1</v>
      </c>
      <c r="E18" s="44" t="s">
        <v>215</v>
      </c>
      <c r="F18" s="48" t="s">
        <v>57</v>
      </c>
      <c r="G18" s="44" t="s">
        <v>9</v>
      </c>
      <c r="I18" s="20" t="s">
        <v>10</v>
      </c>
      <c r="P18" s="21"/>
    </row>
    <row r="19" spans="1:16" s="19" customFormat="1" ht="45" x14ac:dyDescent="0.25">
      <c r="A19" s="45">
        <v>9</v>
      </c>
      <c r="B19" s="44" t="s">
        <v>58</v>
      </c>
      <c r="C19" s="46" t="s">
        <v>8</v>
      </c>
      <c r="D19" s="54">
        <v>1</v>
      </c>
      <c r="E19" s="44" t="s">
        <v>215</v>
      </c>
      <c r="F19" s="48" t="s">
        <v>59</v>
      </c>
      <c r="G19" s="44" t="s">
        <v>9</v>
      </c>
      <c r="I19" s="20" t="s">
        <v>10</v>
      </c>
      <c r="P19" s="21"/>
    </row>
    <row r="20" spans="1:16" s="19" customFormat="1" ht="67.5" x14ac:dyDescent="0.25">
      <c r="A20" s="45">
        <v>10</v>
      </c>
      <c r="B20" s="44" t="s">
        <v>27</v>
      </c>
      <c r="C20" s="46" t="s">
        <v>8</v>
      </c>
      <c r="D20" s="54">
        <v>6</v>
      </c>
      <c r="E20" s="44" t="s">
        <v>215</v>
      </c>
      <c r="F20" s="48" t="s">
        <v>60</v>
      </c>
      <c r="G20" s="44" t="s">
        <v>9</v>
      </c>
      <c r="I20" s="20" t="s">
        <v>10</v>
      </c>
      <c r="P20" s="21"/>
    </row>
    <row r="21" spans="1:16" s="19" customFormat="1" ht="67.5" x14ac:dyDescent="0.25">
      <c r="A21" s="45">
        <v>11</v>
      </c>
      <c r="B21" s="44" t="s">
        <v>28</v>
      </c>
      <c r="C21" s="46" t="s">
        <v>8</v>
      </c>
      <c r="D21" s="54">
        <v>6</v>
      </c>
      <c r="E21" s="44" t="s">
        <v>215</v>
      </c>
      <c r="F21" s="48" t="s">
        <v>61</v>
      </c>
      <c r="G21" s="44" t="s">
        <v>9</v>
      </c>
      <c r="I21" s="20" t="s">
        <v>10</v>
      </c>
      <c r="P21" s="21"/>
    </row>
    <row r="22" spans="1:16" s="19" customFormat="1" ht="45" x14ac:dyDescent="0.25">
      <c r="A22" s="45">
        <v>12</v>
      </c>
      <c r="B22" s="44" t="s">
        <v>62</v>
      </c>
      <c r="C22" s="46" t="s">
        <v>8</v>
      </c>
      <c r="D22" s="54">
        <v>5</v>
      </c>
      <c r="E22" s="44" t="s">
        <v>215</v>
      </c>
      <c r="F22" s="48" t="s">
        <v>63</v>
      </c>
      <c r="G22" s="44" t="s">
        <v>9</v>
      </c>
      <c r="I22" s="20" t="s">
        <v>10</v>
      </c>
      <c r="P22" s="21"/>
    </row>
    <row r="23" spans="1:16" s="19" customFormat="1" ht="45" x14ac:dyDescent="0.25">
      <c r="A23" s="45">
        <v>13</v>
      </c>
      <c r="B23" s="44" t="s">
        <v>64</v>
      </c>
      <c r="C23" s="46" t="s">
        <v>8</v>
      </c>
      <c r="D23" s="54">
        <v>5</v>
      </c>
      <c r="E23" s="44" t="s">
        <v>215</v>
      </c>
      <c r="F23" s="48" t="s">
        <v>65</v>
      </c>
      <c r="G23" s="44" t="s">
        <v>9</v>
      </c>
      <c r="I23" s="20" t="s">
        <v>10</v>
      </c>
      <c r="P23" s="21"/>
    </row>
    <row r="24" spans="1:16" s="22" customFormat="1" ht="135" x14ac:dyDescent="0.25">
      <c r="A24" s="45">
        <v>14</v>
      </c>
      <c r="B24" s="44" t="s">
        <v>33</v>
      </c>
      <c r="C24" s="46" t="s">
        <v>8</v>
      </c>
      <c r="D24" s="54">
        <v>64</v>
      </c>
      <c r="E24" s="44" t="s">
        <v>215</v>
      </c>
      <c r="F24" s="48" t="s">
        <v>66</v>
      </c>
      <c r="G24" s="44"/>
      <c r="I24" s="23" t="s">
        <v>10</v>
      </c>
      <c r="P24" s="24"/>
    </row>
    <row r="25" spans="1:16" s="19" customFormat="1" ht="33.75" x14ac:dyDescent="0.25">
      <c r="A25" s="45">
        <v>15</v>
      </c>
      <c r="B25" s="44" t="s">
        <v>67</v>
      </c>
      <c r="C25" s="46" t="s">
        <v>8</v>
      </c>
      <c r="D25" s="54">
        <v>1</v>
      </c>
      <c r="E25" s="44" t="s">
        <v>215</v>
      </c>
      <c r="F25" s="48" t="s">
        <v>68</v>
      </c>
      <c r="G25" s="44" t="s">
        <v>9</v>
      </c>
      <c r="I25" s="20" t="s">
        <v>10</v>
      </c>
      <c r="P25" s="21"/>
    </row>
    <row r="26" spans="1:16" s="19" customFormat="1" ht="33.75" x14ac:dyDescent="0.25">
      <c r="A26" s="45">
        <v>16</v>
      </c>
      <c r="B26" s="44" t="s">
        <v>69</v>
      </c>
      <c r="C26" s="46" t="s">
        <v>8</v>
      </c>
      <c r="D26" s="54">
        <v>5</v>
      </c>
      <c r="E26" s="44" t="s">
        <v>215</v>
      </c>
      <c r="F26" s="48" t="s">
        <v>70</v>
      </c>
      <c r="G26" s="44" t="s">
        <v>9</v>
      </c>
      <c r="I26" s="20" t="s">
        <v>10</v>
      </c>
      <c r="P26" s="21"/>
    </row>
    <row r="27" spans="1:16" s="22" customFormat="1" ht="33.75" x14ac:dyDescent="0.25">
      <c r="A27" s="45">
        <v>17</v>
      </c>
      <c r="B27" s="44" t="s">
        <v>34</v>
      </c>
      <c r="C27" s="46" t="s">
        <v>8</v>
      </c>
      <c r="D27" s="54">
        <v>55</v>
      </c>
      <c r="E27" s="44" t="s">
        <v>215</v>
      </c>
      <c r="F27" s="48" t="s">
        <v>71</v>
      </c>
      <c r="G27" s="44" t="s">
        <v>9</v>
      </c>
      <c r="I27" s="23" t="s">
        <v>10</v>
      </c>
      <c r="P27" s="24"/>
    </row>
    <row r="28" spans="1:16" s="19" customFormat="1" ht="33.75" x14ac:dyDescent="0.25">
      <c r="A28" s="45">
        <v>18</v>
      </c>
      <c r="B28" s="44" t="s">
        <v>72</v>
      </c>
      <c r="C28" s="46" t="s">
        <v>8</v>
      </c>
      <c r="D28" s="54">
        <v>3</v>
      </c>
      <c r="E28" s="44" t="s">
        <v>215</v>
      </c>
      <c r="F28" s="48" t="s">
        <v>73</v>
      </c>
      <c r="G28" s="44" t="s">
        <v>9</v>
      </c>
      <c r="I28" s="20" t="s">
        <v>10</v>
      </c>
      <c r="P28" s="21"/>
    </row>
    <row r="29" spans="1:16" s="19" customFormat="1" ht="33.75" x14ac:dyDescent="0.25">
      <c r="A29" s="45">
        <v>19</v>
      </c>
      <c r="B29" s="44" t="s">
        <v>74</v>
      </c>
      <c r="C29" s="46" t="s">
        <v>8</v>
      </c>
      <c r="D29" s="54">
        <v>13</v>
      </c>
      <c r="E29" s="44" t="s">
        <v>215</v>
      </c>
      <c r="F29" s="48" t="s">
        <v>75</v>
      </c>
      <c r="G29" s="44" t="s">
        <v>9</v>
      </c>
      <c r="I29" s="20" t="s">
        <v>10</v>
      </c>
      <c r="P29" s="21"/>
    </row>
    <row r="30" spans="1:16" s="19" customFormat="1" ht="33.75" x14ac:dyDescent="0.25">
      <c r="A30" s="45">
        <v>20</v>
      </c>
      <c r="B30" s="44" t="s">
        <v>32</v>
      </c>
      <c r="C30" s="46" t="s">
        <v>8</v>
      </c>
      <c r="D30" s="54">
        <v>13</v>
      </c>
      <c r="E30" s="44" t="s">
        <v>215</v>
      </c>
      <c r="F30" s="48" t="s">
        <v>219</v>
      </c>
      <c r="G30" s="44" t="s">
        <v>9</v>
      </c>
      <c r="I30" s="20" t="s">
        <v>10</v>
      </c>
      <c r="P30" s="21"/>
    </row>
    <row r="31" spans="1:16" s="19" customFormat="1" ht="56.25" x14ac:dyDescent="0.25">
      <c r="A31" s="45">
        <v>21</v>
      </c>
      <c r="B31" s="44" t="s">
        <v>76</v>
      </c>
      <c r="C31" s="46" t="s">
        <v>8</v>
      </c>
      <c r="D31" s="54">
        <v>182</v>
      </c>
      <c r="E31" s="44" t="s">
        <v>215</v>
      </c>
      <c r="F31" s="48" t="s">
        <v>77</v>
      </c>
      <c r="G31" s="44" t="s">
        <v>9</v>
      </c>
      <c r="I31" s="20" t="s">
        <v>10</v>
      </c>
      <c r="P31" s="21"/>
    </row>
    <row r="32" spans="1:16" s="19" customFormat="1" ht="45" x14ac:dyDescent="0.25">
      <c r="A32" s="45">
        <v>22</v>
      </c>
      <c r="B32" s="44" t="s">
        <v>217</v>
      </c>
      <c r="C32" s="46" t="s">
        <v>8</v>
      </c>
      <c r="D32" s="54">
        <v>182</v>
      </c>
      <c r="E32" s="44" t="s">
        <v>215</v>
      </c>
      <c r="F32" s="48" t="s">
        <v>218</v>
      </c>
      <c r="G32" s="44" t="s">
        <v>9</v>
      </c>
      <c r="I32" s="20" t="s">
        <v>10</v>
      </c>
      <c r="P32" s="21"/>
    </row>
    <row r="33" spans="1:16" s="19" customFormat="1" ht="33.75" x14ac:dyDescent="0.25">
      <c r="A33" s="45">
        <v>23</v>
      </c>
      <c r="B33" s="44" t="s">
        <v>78</v>
      </c>
      <c r="C33" s="46" t="s">
        <v>8</v>
      </c>
      <c r="D33" s="54">
        <v>257</v>
      </c>
      <c r="E33" s="44" t="s">
        <v>215</v>
      </c>
      <c r="F33" s="48" t="s">
        <v>220</v>
      </c>
      <c r="G33" s="44" t="s">
        <v>9</v>
      </c>
      <c r="I33" s="20" t="s">
        <v>10</v>
      </c>
      <c r="P33" s="21"/>
    </row>
    <row r="34" spans="1:16" s="19" customFormat="1" ht="33.75" x14ac:dyDescent="0.25">
      <c r="A34" s="45">
        <v>24</v>
      </c>
      <c r="B34" s="44" t="s">
        <v>79</v>
      </c>
      <c r="C34" s="46" t="s">
        <v>8</v>
      </c>
      <c r="D34" s="54">
        <v>257</v>
      </c>
      <c r="E34" s="44" t="s">
        <v>215</v>
      </c>
      <c r="F34" s="48" t="s">
        <v>221</v>
      </c>
      <c r="G34" s="44" t="s">
        <v>9</v>
      </c>
      <c r="I34" s="20" t="s">
        <v>10</v>
      </c>
      <c r="P34" s="21"/>
    </row>
    <row r="35" spans="1:16" s="19" customFormat="1" ht="45" x14ac:dyDescent="0.25">
      <c r="A35" s="45">
        <v>25</v>
      </c>
      <c r="B35" s="44" t="s">
        <v>31</v>
      </c>
      <c r="C35" s="46" t="s">
        <v>8</v>
      </c>
      <c r="D35" s="54">
        <v>1</v>
      </c>
      <c r="E35" s="44" t="s">
        <v>215</v>
      </c>
      <c r="F35" s="48" t="s">
        <v>80</v>
      </c>
      <c r="G35" s="44" t="s">
        <v>9</v>
      </c>
      <c r="I35" s="20" t="s">
        <v>10</v>
      </c>
      <c r="P35" s="21"/>
    </row>
    <row r="36" spans="1:16" s="19" customFormat="1" ht="45" x14ac:dyDescent="0.25">
      <c r="A36" s="45">
        <v>26</v>
      </c>
      <c r="B36" s="44" t="s">
        <v>222</v>
      </c>
      <c r="C36" s="46" t="s">
        <v>8</v>
      </c>
      <c r="D36" s="54">
        <v>1</v>
      </c>
      <c r="E36" s="44" t="s">
        <v>215</v>
      </c>
      <c r="F36" s="48" t="s">
        <v>81</v>
      </c>
      <c r="G36" s="44" t="s">
        <v>9</v>
      </c>
      <c r="I36" s="20" t="s">
        <v>10</v>
      </c>
      <c r="P36" s="21"/>
    </row>
    <row r="37" spans="1:16" s="19" customFormat="1" ht="270" x14ac:dyDescent="0.25">
      <c r="A37" s="45">
        <v>27</v>
      </c>
      <c r="B37" s="44" t="s">
        <v>30</v>
      </c>
      <c r="C37" s="46" t="s">
        <v>8</v>
      </c>
      <c r="D37" s="54">
        <v>791</v>
      </c>
      <c r="E37" s="44" t="s">
        <v>225</v>
      </c>
      <c r="F37" s="48" t="s">
        <v>82</v>
      </c>
      <c r="G37" s="44" t="s">
        <v>83</v>
      </c>
      <c r="I37" s="20" t="s">
        <v>10</v>
      </c>
      <c r="P37" s="21"/>
    </row>
    <row r="38" spans="1:16" s="19" customFormat="1" ht="56.25" x14ac:dyDescent="0.25">
      <c r="A38" s="45">
        <v>28</v>
      </c>
      <c r="B38" s="44" t="s">
        <v>84</v>
      </c>
      <c r="C38" s="46" t="s">
        <v>8</v>
      </c>
      <c r="D38" s="54">
        <v>670</v>
      </c>
      <c r="E38" s="44" t="s">
        <v>225</v>
      </c>
      <c r="F38" s="48" t="s">
        <v>85</v>
      </c>
      <c r="G38" s="44" t="s">
        <v>9</v>
      </c>
      <c r="I38" s="20" t="s">
        <v>10</v>
      </c>
      <c r="P38" s="21"/>
    </row>
    <row r="39" spans="1:16" s="19" customFormat="1" ht="45" x14ac:dyDescent="0.25">
      <c r="A39" s="45">
        <v>29</v>
      </c>
      <c r="B39" s="44" t="s">
        <v>223</v>
      </c>
      <c r="C39" s="46" t="s">
        <v>8</v>
      </c>
      <c r="D39" s="54">
        <v>2</v>
      </c>
      <c r="E39" s="44" t="s">
        <v>225</v>
      </c>
      <c r="F39" s="48" t="s">
        <v>224</v>
      </c>
      <c r="G39" s="44" t="s">
        <v>9</v>
      </c>
      <c r="I39" s="20" t="s">
        <v>10</v>
      </c>
      <c r="P39" s="21"/>
    </row>
    <row r="40" spans="1:16" s="19" customFormat="1" ht="22.5" x14ac:dyDescent="0.25">
      <c r="A40" s="45">
        <v>30</v>
      </c>
      <c r="B40" s="44" t="s">
        <v>260</v>
      </c>
      <c r="C40" s="46" t="s">
        <v>8</v>
      </c>
      <c r="D40" s="47">
        <v>46</v>
      </c>
      <c r="E40" s="44" t="s">
        <v>225</v>
      </c>
      <c r="F40" s="48"/>
      <c r="G40" s="44"/>
      <c r="I40" s="20" t="s">
        <v>10</v>
      </c>
      <c r="P40" s="21"/>
    </row>
    <row r="41" spans="1:16" s="19" customFormat="1" ht="123.75" x14ac:dyDescent="0.25">
      <c r="A41" s="45">
        <v>31</v>
      </c>
      <c r="B41" s="44" t="s">
        <v>226</v>
      </c>
      <c r="C41" s="46" t="s">
        <v>8</v>
      </c>
      <c r="D41" s="54">
        <v>43</v>
      </c>
      <c r="E41" s="44" t="s">
        <v>225</v>
      </c>
      <c r="F41" s="48" t="s">
        <v>86</v>
      </c>
      <c r="G41" s="44" t="s">
        <v>87</v>
      </c>
      <c r="I41" s="20" t="s">
        <v>10</v>
      </c>
      <c r="P41" s="21"/>
    </row>
    <row r="42" spans="1:16" s="19" customFormat="1" ht="67.5" x14ac:dyDescent="0.25">
      <c r="A42" s="45">
        <v>32</v>
      </c>
      <c r="B42" s="44" t="s">
        <v>227</v>
      </c>
      <c r="C42" s="46" t="s">
        <v>8</v>
      </c>
      <c r="D42" s="54">
        <v>30</v>
      </c>
      <c r="E42" s="44" t="s">
        <v>225</v>
      </c>
      <c r="F42" s="48" t="s">
        <v>88</v>
      </c>
      <c r="G42" s="44" t="s">
        <v>9</v>
      </c>
      <c r="I42" s="20" t="s">
        <v>10</v>
      </c>
      <c r="P42" s="21"/>
    </row>
    <row r="43" spans="1:16" s="19" customFormat="1" ht="56.25" x14ac:dyDescent="0.25">
      <c r="A43" s="45">
        <v>33</v>
      </c>
      <c r="B43" s="44" t="s">
        <v>29</v>
      </c>
      <c r="C43" s="46" t="s">
        <v>8</v>
      </c>
      <c r="D43" s="54">
        <v>33</v>
      </c>
      <c r="E43" s="44" t="s">
        <v>225</v>
      </c>
      <c r="F43" s="48" t="s">
        <v>89</v>
      </c>
      <c r="G43" s="44" t="s">
        <v>9</v>
      </c>
      <c r="I43" s="20" t="s">
        <v>10</v>
      </c>
      <c r="P43" s="21"/>
    </row>
    <row r="44" spans="1:16" s="19" customFormat="1" ht="56.25" x14ac:dyDescent="0.25">
      <c r="A44" s="45">
        <v>34</v>
      </c>
      <c r="B44" s="44" t="s">
        <v>90</v>
      </c>
      <c r="C44" s="46" t="s">
        <v>8</v>
      </c>
      <c r="D44" s="54">
        <v>33</v>
      </c>
      <c r="E44" s="44" t="s">
        <v>225</v>
      </c>
      <c r="F44" s="48" t="s">
        <v>89</v>
      </c>
      <c r="G44" s="44" t="s">
        <v>9</v>
      </c>
      <c r="I44" s="20" t="s">
        <v>10</v>
      </c>
      <c r="P44" s="21"/>
    </row>
    <row r="45" spans="1:16" s="22" customFormat="1" ht="67.5" x14ac:dyDescent="0.25">
      <c r="A45" s="45">
        <v>35</v>
      </c>
      <c r="B45" s="44" t="s">
        <v>91</v>
      </c>
      <c r="C45" s="46" t="s">
        <v>8</v>
      </c>
      <c r="D45" s="54">
        <v>42</v>
      </c>
      <c r="E45" s="44" t="s">
        <v>225</v>
      </c>
      <c r="F45" s="48" t="s">
        <v>237</v>
      </c>
      <c r="G45" s="44" t="s">
        <v>274</v>
      </c>
      <c r="I45" s="23" t="s">
        <v>10</v>
      </c>
      <c r="P45" s="24"/>
    </row>
    <row r="46" spans="1:16" s="22" customFormat="1" ht="45" x14ac:dyDescent="0.25">
      <c r="A46" s="45">
        <v>36</v>
      </c>
      <c r="B46" s="44" t="s">
        <v>229</v>
      </c>
      <c r="C46" s="46" t="s">
        <v>8</v>
      </c>
      <c r="D46" s="54">
        <v>7</v>
      </c>
      <c r="E46" s="44" t="s">
        <v>225</v>
      </c>
      <c r="F46" s="48" t="s">
        <v>230</v>
      </c>
      <c r="G46" s="44" t="s">
        <v>9</v>
      </c>
      <c r="I46" s="23" t="s">
        <v>10</v>
      </c>
      <c r="P46" s="24"/>
    </row>
    <row r="47" spans="1:16" s="22" customFormat="1" ht="45" x14ac:dyDescent="0.25">
      <c r="A47" s="45">
        <v>37</v>
      </c>
      <c r="B47" s="44" t="s">
        <v>231</v>
      </c>
      <c r="C47" s="46" t="s">
        <v>8</v>
      </c>
      <c r="D47" s="54">
        <v>17</v>
      </c>
      <c r="E47" s="44" t="s">
        <v>225</v>
      </c>
      <c r="F47" s="48" t="s">
        <v>232</v>
      </c>
      <c r="G47" s="44" t="s">
        <v>9</v>
      </c>
      <c r="I47" s="23" t="s">
        <v>10</v>
      </c>
      <c r="P47" s="24"/>
    </row>
    <row r="48" spans="1:16" s="22" customFormat="1" ht="45" x14ac:dyDescent="0.25">
      <c r="A48" s="45">
        <v>38</v>
      </c>
      <c r="B48" s="44" t="s">
        <v>233</v>
      </c>
      <c r="C48" s="46" t="s">
        <v>8</v>
      </c>
      <c r="D48" s="54">
        <v>15</v>
      </c>
      <c r="E48" s="44" t="s">
        <v>225</v>
      </c>
      <c r="F48" s="48" t="s">
        <v>234</v>
      </c>
      <c r="G48" s="44" t="s">
        <v>9</v>
      </c>
      <c r="I48" s="23" t="s">
        <v>10</v>
      </c>
      <c r="P48" s="24"/>
    </row>
    <row r="49" spans="1:16" s="22" customFormat="1" ht="45" x14ac:dyDescent="0.25">
      <c r="A49" s="45">
        <v>39</v>
      </c>
      <c r="B49" s="44" t="s">
        <v>235</v>
      </c>
      <c r="C49" s="46" t="s">
        <v>8</v>
      </c>
      <c r="D49" s="54">
        <v>3</v>
      </c>
      <c r="E49" s="44" t="s">
        <v>225</v>
      </c>
      <c r="F49" s="48" t="s">
        <v>236</v>
      </c>
      <c r="G49" s="44" t="s">
        <v>87</v>
      </c>
      <c r="I49" s="23" t="s">
        <v>10</v>
      </c>
      <c r="P49" s="24"/>
    </row>
    <row r="50" spans="1:16" s="19" customFormat="1" ht="33.75" x14ac:dyDescent="0.25">
      <c r="A50" s="45">
        <v>40</v>
      </c>
      <c r="B50" s="44" t="s">
        <v>29</v>
      </c>
      <c r="C50" s="46" t="s">
        <v>8</v>
      </c>
      <c r="D50" s="54">
        <v>3</v>
      </c>
      <c r="E50" s="44" t="s">
        <v>225</v>
      </c>
      <c r="F50" s="48" t="s">
        <v>92</v>
      </c>
      <c r="G50" s="44" t="s">
        <v>9</v>
      </c>
      <c r="I50" s="20" t="s">
        <v>10</v>
      </c>
      <c r="P50" s="21"/>
    </row>
    <row r="51" spans="1:16" s="19" customFormat="1" ht="33.75" x14ac:dyDescent="0.25">
      <c r="A51" s="45">
        <v>41</v>
      </c>
      <c r="B51" s="44" t="s">
        <v>93</v>
      </c>
      <c r="C51" s="46" t="s">
        <v>8</v>
      </c>
      <c r="D51" s="54">
        <v>3</v>
      </c>
      <c r="E51" s="44" t="s">
        <v>225</v>
      </c>
      <c r="F51" s="48" t="s">
        <v>94</v>
      </c>
      <c r="G51" s="44" t="s">
        <v>9</v>
      </c>
      <c r="I51" s="20" t="s">
        <v>10</v>
      </c>
      <c r="P51" s="21"/>
    </row>
    <row r="52" spans="1:16" s="19" customFormat="1" ht="45" x14ac:dyDescent="0.25">
      <c r="A52" s="45">
        <v>42</v>
      </c>
      <c r="B52" s="44" t="s">
        <v>95</v>
      </c>
      <c r="C52" s="46" t="s">
        <v>8</v>
      </c>
      <c r="D52" s="54">
        <v>7</v>
      </c>
      <c r="E52" s="44" t="s">
        <v>225</v>
      </c>
      <c r="F52" s="48" t="s">
        <v>96</v>
      </c>
      <c r="G52" s="44" t="s">
        <v>9</v>
      </c>
      <c r="I52" s="20" t="s">
        <v>10</v>
      </c>
      <c r="P52" s="21"/>
    </row>
    <row r="53" spans="1:16" s="19" customFormat="1" ht="45" x14ac:dyDescent="0.25">
      <c r="A53" s="45">
        <v>43</v>
      </c>
      <c r="B53" s="44" t="s">
        <v>35</v>
      </c>
      <c r="C53" s="46" t="s">
        <v>8</v>
      </c>
      <c r="D53" s="54">
        <v>14</v>
      </c>
      <c r="E53" s="44" t="s">
        <v>225</v>
      </c>
      <c r="F53" s="48" t="s">
        <v>97</v>
      </c>
      <c r="G53" s="44" t="s">
        <v>98</v>
      </c>
      <c r="I53" s="20" t="s">
        <v>10</v>
      </c>
      <c r="P53" s="21"/>
    </row>
    <row r="54" spans="1:16" s="19" customFormat="1" ht="22.5" x14ac:dyDescent="0.25">
      <c r="A54" s="45">
        <v>44</v>
      </c>
      <c r="B54" s="44" t="s">
        <v>99</v>
      </c>
      <c r="C54" s="46" t="s">
        <v>8</v>
      </c>
      <c r="D54" s="54">
        <v>12</v>
      </c>
      <c r="E54" s="44" t="s">
        <v>225</v>
      </c>
      <c r="F54" s="48" t="s">
        <v>100</v>
      </c>
      <c r="G54" s="44" t="s">
        <v>9</v>
      </c>
      <c r="I54" s="20" t="s">
        <v>10</v>
      </c>
      <c r="P54" s="21"/>
    </row>
    <row r="55" spans="1:16" s="19" customFormat="1" ht="22.5" x14ac:dyDescent="0.25">
      <c r="A55" s="45">
        <v>45</v>
      </c>
      <c r="B55" s="44" t="s">
        <v>101</v>
      </c>
      <c r="C55" s="46" t="s">
        <v>8</v>
      </c>
      <c r="D55" s="54">
        <v>2</v>
      </c>
      <c r="E55" s="44" t="s">
        <v>225</v>
      </c>
      <c r="F55" s="48" t="s">
        <v>102</v>
      </c>
      <c r="G55" s="44" t="s">
        <v>9</v>
      </c>
      <c r="I55" s="20" t="s">
        <v>10</v>
      </c>
      <c r="P55" s="21"/>
    </row>
    <row r="56" spans="1:16" s="28" customFormat="1" ht="22.5" x14ac:dyDescent="0.25">
      <c r="A56" s="45">
        <v>46</v>
      </c>
      <c r="B56" s="44" t="s">
        <v>275</v>
      </c>
      <c r="C56" s="46" t="s">
        <v>17</v>
      </c>
      <c r="D56" s="47">
        <v>500</v>
      </c>
      <c r="E56" s="44" t="s">
        <v>261</v>
      </c>
      <c r="F56" s="48"/>
      <c r="G56" s="44"/>
      <c r="I56" s="29" t="s">
        <v>10</v>
      </c>
      <c r="P56" s="30"/>
    </row>
    <row r="57" spans="1:16" s="28" customFormat="1" ht="22.5" x14ac:dyDescent="0.25">
      <c r="A57" s="45">
        <v>47</v>
      </c>
      <c r="B57" s="44" t="s">
        <v>271</v>
      </c>
      <c r="C57" s="46" t="s">
        <v>17</v>
      </c>
      <c r="D57" s="47">
        <v>14475</v>
      </c>
      <c r="E57" s="44" t="s">
        <v>261</v>
      </c>
      <c r="F57" s="48"/>
      <c r="G57" s="44"/>
      <c r="I57" s="29" t="s">
        <v>10</v>
      </c>
      <c r="P57" s="30"/>
    </row>
    <row r="58" spans="1:16" s="28" customFormat="1" ht="67.5" x14ac:dyDescent="0.25">
      <c r="A58" s="45">
        <v>48</v>
      </c>
      <c r="B58" s="44" t="s">
        <v>241</v>
      </c>
      <c r="C58" s="46" t="s">
        <v>17</v>
      </c>
      <c r="D58" s="54">
        <f>12300*1.02</f>
        <v>12546</v>
      </c>
      <c r="E58" s="44" t="s">
        <v>261</v>
      </c>
      <c r="F58" s="48" t="s">
        <v>238</v>
      </c>
      <c r="G58" s="44" t="s">
        <v>276</v>
      </c>
      <c r="I58" s="29" t="s">
        <v>10</v>
      </c>
      <c r="P58" s="30"/>
    </row>
    <row r="59" spans="1:16" s="28" customFormat="1" ht="67.5" x14ac:dyDescent="0.25">
      <c r="A59" s="45">
        <v>49</v>
      </c>
      <c r="B59" s="44" t="s">
        <v>281</v>
      </c>
      <c r="C59" s="46" t="s">
        <v>17</v>
      </c>
      <c r="D59" s="54">
        <f>1475*1.02</f>
        <v>1504.5</v>
      </c>
      <c r="E59" s="44" t="s">
        <v>261</v>
      </c>
      <c r="F59" s="48" t="s">
        <v>279</v>
      </c>
      <c r="G59" s="44" t="s">
        <v>280</v>
      </c>
      <c r="I59" s="29" t="s">
        <v>10</v>
      </c>
      <c r="P59" s="30"/>
    </row>
    <row r="60" spans="1:16" s="28" customFormat="1" ht="67.5" x14ac:dyDescent="0.25">
      <c r="A60" s="45">
        <v>50</v>
      </c>
      <c r="B60" s="44" t="s">
        <v>240</v>
      </c>
      <c r="C60" s="46" t="s">
        <v>17</v>
      </c>
      <c r="D60" s="54">
        <f>550*1.02</f>
        <v>561</v>
      </c>
      <c r="E60" s="44" t="s">
        <v>261</v>
      </c>
      <c r="F60" s="48" t="s">
        <v>239</v>
      </c>
      <c r="G60" s="44" t="s">
        <v>278</v>
      </c>
      <c r="H60" s="32" t="s">
        <v>270</v>
      </c>
      <c r="I60" s="29" t="s">
        <v>10</v>
      </c>
      <c r="P60" s="30"/>
    </row>
    <row r="61" spans="1:16" s="28" customFormat="1" ht="56.25" x14ac:dyDescent="0.25">
      <c r="A61" s="45">
        <v>51</v>
      </c>
      <c r="B61" s="44" t="s">
        <v>242</v>
      </c>
      <c r="C61" s="46" t="s">
        <v>17</v>
      </c>
      <c r="D61" s="54">
        <v>102</v>
      </c>
      <c r="E61" s="44" t="s">
        <v>261</v>
      </c>
      <c r="F61" s="48" t="s">
        <v>242</v>
      </c>
      <c r="G61" s="44" t="s">
        <v>277</v>
      </c>
      <c r="H61" s="32" t="s">
        <v>270</v>
      </c>
      <c r="I61" s="29" t="s">
        <v>10</v>
      </c>
      <c r="P61" s="30"/>
    </row>
    <row r="62" spans="1:16" s="28" customFormat="1" ht="33.75" x14ac:dyDescent="0.25">
      <c r="A62" s="45">
        <v>52</v>
      </c>
      <c r="B62" s="44" t="s">
        <v>243</v>
      </c>
      <c r="C62" s="46" t="s">
        <v>17</v>
      </c>
      <c r="D62" s="54">
        <f>550*1.02</f>
        <v>561</v>
      </c>
      <c r="E62" s="44" t="s">
        <v>261</v>
      </c>
      <c r="F62" s="48" t="s">
        <v>243</v>
      </c>
      <c r="G62" s="44" t="s">
        <v>278</v>
      </c>
      <c r="H62" s="32" t="s">
        <v>270</v>
      </c>
      <c r="I62" s="29" t="s">
        <v>10</v>
      </c>
      <c r="P62" s="30"/>
    </row>
    <row r="63" spans="1:16" s="19" customFormat="1" ht="33.75" x14ac:dyDescent="0.25">
      <c r="A63" s="45">
        <v>53</v>
      </c>
      <c r="B63" s="44" t="s">
        <v>104</v>
      </c>
      <c r="C63" s="46" t="s">
        <v>15</v>
      </c>
      <c r="D63" s="54">
        <v>5</v>
      </c>
      <c r="E63" s="44" t="s">
        <v>261</v>
      </c>
      <c r="F63" s="48" t="s">
        <v>105</v>
      </c>
      <c r="G63" s="44"/>
      <c r="I63" s="20" t="s">
        <v>10</v>
      </c>
      <c r="P63" s="21"/>
    </row>
    <row r="64" spans="1:16" s="19" customFormat="1" ht="33.75" x14ac:dyDescent="0.25">
      <c r="A64" s="45">
        <v>54</v>
      </c>
      <c r="B64" s="44" t="s">
        <v>245</v>
      </c>
      <c r="C64" s="46" t="s">
        <v>17</v>
      </c>
      <c r="D64" s="54">
        <v>510</v>
      </c>
      <c r="E64" s="44" t="s">
        <v>261</v>
      </c>
      <c r="F64" s="48" t="s">
        <v>244</v>
      </c>
      <c r="G64" s="44"/>
      <c r="I64" s="20" t="s">
        <v>10</v>
      </c>
      <c r="P64" s="21"/>
    </row>
    <row r="65" spans="1:17" s="22" customFormat="1" ht="123.75" x14ac:dyDescent="0.25">
      <c r="A65" s="45">
        <v>55</v>
      </c>
      <c r="B65" s="44" t="s">
        <v>18</v>
      </c>
      <c r="C65" s="46" t="s">
        <v>15</v>
      </c>
      <c r="D65" s="55">
        <f>14475/100</f>
        <v>144.75</v>
      </c>
      <c r="E65" s="44" t="s">
        <v>261</v>
      </c>
      <c r="F65" s="48" t="s">
        <v>282</v>
      </c>
      <c r="G65" s="44" t="s">
        <v>283</v>
      </c>
      <c r="I65" s="23" t="s">
        <v>10</v>
      </c>
      <c r="P65" s="24"/>
    </row>
    <row r="66" spans="1:17" s="22" customFormat="1" ht="78.75" x14ac:dyDescent="0.25">
      <c r="A66" s="45">
        <v>56</v>
      </c>
      <c r="B66" s="44" t="s">
        <v>106</v>
      </c>
      <c r="C66" s="46" t="s">
        <v>107</v>
      </c>
      <c r="D66" s="54">
        <f>(13925*1.02)/10</f>
        <v>1420.35</v>
      </c>
      <c r="E66" s="44" t="s">
        <v>261</v>
      </c>
      <c r="F66" s="48" t="s">
        <v>246</v>
      </c>
      <c r="G66" s="44" t="s">
        <v>247</v>
      </c>
      <c r="I66" s="23" t="s">
        <v>10</v>
      </c>
      <c r="P66" s="24"/>
    </row>
    <row r="67" spans="1:17" s="28" customFormat="1" ht="33.75" x14ac:dyDescent="0.25">
      <c r="A67" s="45">
        <v>57</v>
      </c>
      <c r="B67" s="44" t="s">
        <v>250</v>
      </c>
      <c r="C67" s="46" t="s">
        <v>22</v>
      </c>
      <c r="D67" s="54">
        <v>2785</v>
      </c>
      <c r="E67" s="44" t="s">
        <v>261</v>
      </c>
      <c r="F67" s="48" t="s">
        <v>249</v>
      </c>
      <c r="G67" s="44" t="s">
        <v>248</v>
      </c>
      <c r="H67" s="32" t="s">
        <v>270</v>
      </c>
      <c r="I67" s="29" t="s">
        <v>10</v>
      </c>
      <c r="P67" s="30"/>
    </row>
    <row r="68" spans="1:17" s="28" customFormat="1" ht="78.75" x14ac:dyDescent="0.25">
      <c r="A68" s="45">
        <v>58</v>
      </c>
      <c r="B68" s="44" t="s">
        <v>251</v>
      </c>
      <c r="C68" s="46" t="s">
        <v>107</v>
      </c>
      <c r="D68" s="54">
        <v>56.1</v>
      </c>
      <c r="E68" s="44" t="s">
        <v>261</v>
      </c>
      <c r="F68" s="48" t="s">
        <v>256</v>
      </c>
      <c r="G68" s="44" t="s">
        <v>254</v>
      </c>
      <c r="H68" s="32" t="s">
        <v>270</v>
      </c>
      <c r="I68" s="29" t="s">
        <v>10</v>
      </c>
      <c r="P68" s="30"/>
    </row>
    <row r="69" spans="1:17" s="28" customFormat="1" ht="33.75" x14ac:dyDescent="0.25">
      <c r="A69" s="45">
        <v>59</v>
      </c>
      <c r="B69" s="44" t="s">
        <v>252</v>
      </c>
      <c r="C69" s="46" t="s">
        <v>22</v>
      </c>
      <c r="D69" s="47">
        <f>1375/10</f>
        <v>137.5</v>
      </c>
      <c r="E69" s="44" t="s">
        <v>261</v>
      </c>
      <c r="F69" s="48" t="s">
        <v>255</v>
      </c>
      <c r="G69" s="44" t="s">
        <v>253</v>
      </c>
      <c r="H69" s="32" t="s">
        <v>270</v>
      </c>
      <c r="I69" s="29" t="s">
        <v>10</v>
      </c>
      <c r="P69" s="30"/>
    </row>
    <row r="70" spans="1:17" s="5" customFormat="1" ht="22.5" x14ac:dyDescent="0.25">
      <c r="A70" s="45">
        <v>60</v>
      </c>
      <c r="B70" s="44" t="s">
        <v>109</v>
      </c>
      <c r="C70" s="46" t="s">
        <v>22</v>
      </c>
      <c r="D70" s="47">
        <v>2.7</v>
      </c>
      <c r="E70" s="44" t="s">
        <v>261</v>
      </c>
      <c r="F70" s="48" t="s">
        <v>110</v>
      </c>
      <c r="G70" s="44"/>
      <c r="I70" s="1" t="s">
        <v>10</v>
      </c>
      <c r="P70" s="6"/>
    </row>
    <row r="71" spans="1:17" s="19" customFormat="1" ht="56.25" x14ac:dyDescent="0.25">
      <c r="A71" s="45">
        <v>61</v>
      </c>
      <c r="B71" s="44" t="s">
        <v>111</v>
      </c>
      <c r="C71" s="46" t="s">
        <v>8</v>
      </c>
      <c r="D71" s="54">
        <v>20</v>
      </c>
      <c r="E71" s="44" t="s">
        <v>261</v>
      </c>
      <c r="F71" s="48" t="s">
        <v>259</v>
      </c>
      <c r="G71" s="44" t="s">
        <v>9</v>
      </c>
      <c r="I71" s="20" t="s">
        <v>10</v>
      </c>
      <c r="P71" s="21"/>
    </row>
    <row r="72" spans="1:17" s="19" customFormat="1" ht="45" x14ac:dyDescent="0.25">
      <c r="A72" s="45">
        <v>62</v>
      </c>
      <c r="B72" s="44" t="s">
        <v>257</v>
      </c>
      <c r="C72" s="46" t="s">
        <v>8</v>
      </c>
      <c r="D72" s="54">
        <v>20</v>
      </c>
      <c r="E72" s="44" t="s">
        <v>261</v>
      </c>
      <c r="F72" s="48" t="s">
        <v>258</v>
      </c>
      <c r="G72" s="44" t="s">
        <v>9</v>
      </c>
      <c r="I72" s="20" t="s">
        <v>10</v>
      </c>
      <c r="P72" s="21"/>
    </row>
    <row r="73" spans="1:17" s="42" customFormat="1" ht="22.5" x14ac:dyDescent="0.25">
      <c r="A73" s="45">
        <v>63</v>
      </c>
      <c r="B73" s="44" t="s">
        <v>348</v>
      </c>
      <c r="C73" s="46" t="s">
        <v>8</v>
      </c>
      <c r="D73" s="47">
        <v>1000</v>
      </c>
      <c r="E73" s="44"/>
      <c r="F73" s="48"/>
      <c r="G73" s="44"/>
      <c r="H73" s="31" t="s">
        <v>270</v>
      </c>
      <c r="I73" s="41"/>
      <c r="P73" s="43"/>
    </row>
    <row r="74" spans="1:17" s="19" customFormat="1" ht="45" x14ac:dyDescent="0.25">
      <c r="A74" s="45">
        <v>64</v>
      </c>
      <c r="B74" s="44" t="s">
        <v>114</v>
      </c>
      <c r="C74" s="46" t="s">
        <v>40</v>
      </c>
      <c r="D74" s="55">
        <v>0.44</v>
      </c>
      <c r="E74" s="44" t="s">
        <v>261</v>
      </c>
      <c r="F74" s="48" t="s">
        <v>115</v>
      </c>
      <c r="G74" s="44" t="s">
        <v>9</v>
      </c>
      <c r="I74" s="20" t="s">
        <v>10</v>
      </c>
      <c r="P74" s="21"/>
    </row>
    <row r="75" spans="1:17" s="19" customFormat="1" ht="45" x14ac:dyDescent="0.25">
      <c r="A75" s="45">
        <v>65</v>
      </c>
      <c r="B75" s="44" t="s">
        <v>116</v>
      </c>
      <c r="C75" s="46" t="s">
        <v>17</v>
      </c>
      <c r="D75" s="54">
        <v>200</v>
      </c>
      <c r="E75" s="44" t="s">
        <v>261</v>
      </c>
      <c r="F75" s="48" t="s">
        <v>117</v>
      </c>
      <c r="G75" s="44" t="s">
        <v>9</v>
      </c>
      <c r="I75" s="20" t="s">
        <v>10</v>
      </c>
      <c r="P75" s="21"/>
    </row>
    <row r="76" spans="1:17" s="19" customFormat="1" ht="22.5" x14ac:dyDescent="0.25">
      <c r="A76" s="45">
        <v>66</v>
      </c>
      <c r="B76" s="44" t="s">
        <v>118</v>
      </c>
      <c r="C76" s="46" t="s">
        <v>37</v>
      </c>
      <c r="D76" s="47">
        <v>2.7</v>
      </c>
      <c r="E76" s="44" t="s">
        <v>261</v>
      </c>
      <c r="F76" s="48" t="s">
        <v>119</v>
      </c>
      <c r="G76" s="44"/>
      <c r="I76" s="20" t="s">
        <v>10</v>
      </c>
      <c r="P76" s="21"/>
    </row>
    <row r="77" spans="1:17" s="5" customFormat="1" ht="15" x14ac:dyDescent="0.25">
      <c r="A77" s="112" t="s">
        <v>120</v>
      </c>
      <c r="B77" s="112"/>
      <c r="C77" s="112"/>
      <c r="D77" s="112"/>
      <c r="E77" s="112"/>
      <c r="F77" s="112"/>
      <c r="G77" s="112"/>
      <c r="P77" s="6"/>
      <c r="Q77" s="18" t="s">
        <v>120</v>
      </c>
    </row>
    <row r="78" spans="1:17" s="19" customFormat="1" ht="56.25" x14ac:dyDescent="0.25">
      <c r="A78" s="45">
        <v>67</v>
      </c>
      <c r="B78" s="44" t="s">
        <v>121</v>
      </c>
      <c r="C78" s="46" t="s">
        <v>8</v>
      </c>
      <c r="D78" s="54">
        <v>1</v>
      </c>
      <c r="E78" s="44" t="s">
        <v>262</v>
      </c>
      <c r="F78" s="48" t="s">
        <v>123</v>
      </c>
      <c r="G78" s="44" t="s">
        <v>9</v>
      </c>
      <c r="I78" s="20" t="s">
        <v>10</v>
      </c>
      <c r="P78" s="21"/>
      <c r="Q78" s="25"/>
    </row>
    <row r="79" spans="1:17" s="19" customFormat="1" ht="56.25" x14ac:dyDescent="0.25">
      <c r="A79" s="45">
        <v>68</v>
      </c>
      <c r="B79" s="44" t="s">
        <v>124</v>
      </c>
      <c r="C79" s="46" t="s">
        <v>8</v>
      </c>
      <c r="D79" s="54">
        <v>1</v>
      </c>
      <c r="E79" s="44" t="s">
        <v>262</v>
      </c>
      <c r="F79" s="48" t="s">
        <v>125</v>
      </c>
      <c r="G79" s="44" t="s">
        <v>9</v>
      </c>
      <c r="I79" s="20" t="s">
        <v>10</v>
      </c>
      <c r="P79" s="21"/>
      <c r="Q79" s="25"/>
    </row>
    <row r="80" spans="1:17" s="22" customFormat="1" ht="22.5" x14ac:dyDescent="0.25">
      <c r="A80" s="45">
        <v>69</v>
      </c>
      <c r="B80" s="44" t="s">
        <v>121</v>
      </c>
      <c r="C80" s="46" t="s">
        <v>8</v>
      </c>
      <c r="D80" s="54">
        <v>1</v>
      </c>
      <c r="E80" s="44" t="s">
        <v>262</v>
      </c>
      <c r="F80" s="48" t="s">
        <v>264</v>
      </c>
      <c r="G80" s="44" t="s">
        <v>9</v>
      </c>
      <c r="I80" s="23" t="s">
        <v>10</v>
      </c>
      <c r="P80" s="24"/>
      <c r="Q80" s="26"/>
    </row>
    <row r="81" spans="1:17" s="22" customFormat="1" ht="22.5" x14ac:dyDescent="0.25">
      <c r="A81" s="45">
        <v>70</v>
      </c>
      <c r="B81" s="44" t="s">
        <v>263</v>
      </c>
      <c r="C81" s="46" t="s">
        <v>8</v>
      </c>
      <c r="D81" s="54">
        <v>1</v>
      </c>
      <c r="E81" s="44" t="s">
        <v>262</v>
      </c>
      <c r="F81" s="48" t="s">
        <v>264</v>
      </c>
      <c r="G81" s="44" t="s">
        <v>9</v>
      </c>
      <c r="I81" s="23" t="s">
        <v>10</v>
      </c>
      <c r="P81" s="24"/>
      <c r="Q81" s="26"/>
    </row>
    <row r="82" spans="1:17" s="19" customFormat="1" ht="33.75" x14ac:dyDescent="0.25">
      <c r="A82" s="45">
        <v>71</v>
      </c>
      <c r="B82" s="44" t="s">
        <v>126</v>
      </c>
      <c r="C82" s="46" t="s">
        <v>127</v>
      </c>
      <c r="D82" s="54">
        <v>1</v>
      </c>
      <c r="E82" s="44" t="s">
        <v>262</v>
      </c>
      <c r="F82" s="48" t="s">
        <v>128</v>
      </c>
      <c r="G82" s="44" t="s">
        <v>9</v>
      </c>
      <c r="I82" s="20" t="s">
        <v>10</v>
      </c>
      <c r="P82" s="21"/>
      <c r="Q82" s="25"/>
    </row>
    <row r="83" spans="1:17" s="19" customFormat="1" ht="22.5" x14ac:dyDescent="0.25">
      <c r="A83" s="45">
        <v>72</v>
      </c>
      <c r="B83" s="44" t="s">
        <v>129</v>
      </c>
      <c r="C83" s="46" t="s">
        <v>8</v>
      </c>
      <c r="D83" s="54">
        <v>1</v>
      </c>
      <c r="E83" s="44" t="s">
        <v>262</v>
      </c>
      <c r="F83" s="48" t="s">
        <v>130</v>
      </c>
      <c r="G83" s="44" t="s">
        <v>9</v>
      </c>
      <c r="I83" s="20" t="s">
        <v>10</v>
      </c>
      <c r="P83" s="21"/>
      <c r="Q83" s="25"/>
    </row>
    <row r="84" spans="1:17" s="19" customFormat="1" ht="67.5" x14ac:dyDescent="0.25">
      <c r="A84" s="45">
        <v>73</v>
      </c>
      <c r="B84" s="44" t="s">
        <v>78</v>
      </c>
      <c r="C84" s="46" t="s">
        <v>8</v>
      </c>
      <c r="D84" s="54">
        <v>19</v>
      </c>
      <c r="E84" s="44" t="s">
        <v>262</v>
      </c>
      <c r="F84" s="48" t="s">
        <v>131</v>
      </c>
      <c r="G84" s="44" t="s">
        <v>9</v>
      </c>
      <c r="I84" s="20" t="s">
        <v>10</v>
      </c>
      <c r="P84" s="21"/>
      <c r="Q84" s="25"/>
    </row>
    <row r="85" spans="1:17" s="19" customFormat="1" ht="56.25" x14ac:dyDescent="0.25">
      <c r="A85" s="45">
        <v>74</v>
      </c>
      <c r="B85" s="44" t="s">
        <v>132</v>
      </c>
      <c r="C85" s="46" t="s">
        <v>8</v>
      </c>
      <c r="D85" s="54">
        <v>19</v>
      </c>
      <c r="E85" s="44" t="s">
        <v>262</v>
      </c>
      <c r="F85" s="48" t="s">
        <v>133</v>
      </c>
      <c r="G85" s="44" t="s">
        <v>9</v>
      </c>
      <c r="I85" s="20" t="s">
        <v>10</v>
      </c>
      <c r="P85" s="21"/>
      <c r="Q85" s="25"/>
    </row>
    <row r="86" spans="1:17" s="19" customFormat="1" ht="22.5" x14ac:dyDescent="0.25">
      <c r="A86" s="45">
        <v>75</v>
      </c>
      <c r="B86" s="44" t="s">
        <v>134</v>
      </c>
      <c r="C86" s="46" t="s">
        <v>8</v>
      </c>
      <c r="D86" s="54">
        <v>1</v>
      </c>
      <c r="E86" s="44" t="s">
        <v>262</v>
      </c>
      <c r="F86" s="48" t="s">
        <v>135</v>
      </c>
      <c r="G86" s="44" t="s">
        <v>9</v>
      </c>
      <c r="I86" s="20" t="s">
        <v>10</v>
      </c>
      <c r="P86" s="21"/>
      <c r="Q86" s="25"/>
    </row>
    <row r="87" spans="1:17" s="19" customFormat="1" ht="22.5" x14ac:dyDescent="0.25">
      <c r="A87" s="45">
        <v>76</v>
      </c>
      <c r="B87" s="44" t="s">
        <v>136</v>
      </c>
      <c r="C87" s="46" t="s">
        <v>8</v>
      </c>
      <c r="D87" s="54">
        <v>1</v>
      </c>
      <c r="E87" s="44" t="s">
        <v>262</v>
      </c>
      <c r="F87" s="48" t="s">
        <v>137</v>
      </c>
      <c r="G87" s="44" t="s">
        <v>9</v>
      </c>
      <c r="I87" s="20" t="s">
        <v>10</v>
      </c>
      <c r="P87" s="21"/>
      <c r="Q87" s="25"/>
    </row>
    <row r="88" spans="1:17" s="19" customFormat="1" ht="33.75" x14ac:dyDescent="0.25">
      <c r="A88" s="45">
        <v>77</v>
      </c>
      <c r="B88" s="44" t="s">
        <v>138</v>
      </c>
      <c r="C88" s="46" t="s">
        <v>8</v>
      </c>
      <c r="D88" s="54">
        <v>9</v>
      </c>
      <c r="E88" s="44" t="s">
        <v>262</v>
      </c>
      <c r="F88" s="48" t="s">
        <v>139</v>
      </c>
      <c r="G88" s="44" t="s">
        <v>9</v>
      </c>
      <c r="I88" s="20" t="s">
        <v>10</v>
      </c>
      <c r="P88" s="21"/>
      <c r="Q88" s="25"/>
    </row>
    <row r="89" spans="1:17" s="19" customFormat="1" ht="22.5" x14ac:dyDescent="0.25">
      <c r="A89" s="45">
        <v>78</v>
      </c>
      <c r="B89" s="44" t="s">
        <v>140</v>
      </c>
      <c r="C89" s="46" t="s">
        <v>8</v>
      </c>
      <c r="D89" s="54">
        <v>9</v>
      </c>
      <c r="E89" s="44" t="s">
        <v>262</v>
      </c>
      <c r="F89" s="48" t="s">
        <v>141</v>
      </c>
      <c r="G89" s="44" t="s">
        <v>9</v>
      </c>
      <c r="I89" s="20" t="s">
        <v>10</v>
      </c>
      <c r="P89" s="21"/>
      <c r="Q89" s="25"/>
    </row>
    <row r="90" spans="1:17" s="19" customFormat="1" ht="45" x14ac:dyDescent="0.25">
      <c r="A90" s="45">
        <v>79</v>
      </c>
      <c r="B90" s="44" t="s">
        <v>142</v>
      </c>
      <c r="C90" s="46" t="s">
        <v>8</v>
      </c>
      <c r="D90" s="54">
        <v>7</v>
      </c>
      <c r="E90" s="44" t="s">
        <v>262</v>
      </c>
      <c r="F90" s="48" t="s">
        <v>143</v>
      </c>
      <c r="G90" s="44" t="s">
        <v>9</v>
      </c>
      <c r="I90" s="20" t="s">
        <v>10</v>
      </c>
      <c r="P90" s="21"/>
      <c r="Q90" s="25"/>
    </row>
    <row r="91" spans="1:17" s="19" customFormat="1" ht="45" x14ac:dyDescent="0.25">
      <c r="A91" s="45">
        <v>80</v>
      </c>
      <c r="B91" s="44" t="s">
        <v>144</v>
      </c>
      <c r="C91" s="46" t="s">
        <v>8</v>
      </c>
      <c r="D91" s="54">
        <v>7</v>
      </c>
      <c r="E91" s="44" t="s">
        <v>262</v>
      </c>
      <c r="F91" s="48" t="s">
        <v>145</v>
      </c>
      <c r="G91" s="44" t="s">
        <v>9</v>
      </c>
      <c r="I91" s="20" t="s">
        <v>10</v>
      </c>
      <c r="P91" s="21"/>
      <c r="Q91" s="25"/>
    </row>
    <row r="92" spans="1:17" s="19" customFormat="1" ht="33.75" x14ac:dyDescent="0.25">
      <c r="A92" s="45">
        <v>81</v>
      </c>
      <c r="B92" s="44" t="s">
        <v>35</v>
      </c>
      <c r="C92" s="46" t="s">
        <v>8</v>
      </c>
      <c r="D92" s="106">
        <v>14</v>
      </c>
      <c r="E92" s="44" t="s">
        <v>262</v>
      </c>
      <c r="F92" s="48" t="s">
        <v>146</v>
      </c>
      <c r="G92" s="44" t="s">
        <v>9</v>
      </c>
      <c r="I92" s="20" t="s">
        <v>10</v>
      </c>
      <c r="P92" s="21"/>
      <c r="Q92" s="25"/>
    </row>
    <row r="93" spans="1:17" s="19" customFormat="1" ht="22.5" x14ac:dyDescent="0.25">
      <c r="A93" s="45">
        <v>82</v>
      </c>
      <c r="B93" s="44" t="s">
        <v>147</v>
      </c>
      <c r="C93" s="46" t="s">
        <v>8</v>
      </c>
      <c r="D93" s="106">
        <v>14</v>
      </c>
      <c r="E93" s="44" t="s">
        <v>262</v>
      </c>
      <c r="F93" s="48" t="s">
        <v>148</v>
      </c>
      <c r="G93" s="44" t="s">
        <v>9</v>
      </c>
      <c r="I93" s="20" t="s">
        <v>10</v>
      </c>
      <c r="P93" s="21"/>
      <c r="Q93" s="25"/>
    </row>
    <row r="94" spans="1:17" s="19" customFormat="1" ht="56.25" x14ac:dyDescent="0.25">
      <c r="A94" s="45">
        <v>83</v>
      </c>
      <c r="B94" s="44" t="s">
        <v>138</v>
      </c>
      <c r="C94" s="46" t="s">
        <v>8</v>
      </c>
      <c r="D94" s="54">
        <v>368</v>
      </c>
      <c r="E94" s="44" t="s">
        <v>262</v>
      </c>
      <c r="F94" s="48" t="s">
        <v>149</v>
      </c>
      <c r="G94" s="44" t="s">
        <v>9</v>
      </c>
      <c r="I94" s="20" t="s">
        <v>10</v>
      </c>
      <c r="P94" s="21"/>
      <c r="Q94" s="25"/>
    </row>
    <row r="95" spans="1:17" s="19" customFormat="1" ht="45" x14ac:dyDescent="0.25">
      <c r="A95" s="45">
        <v>84</v>
      </c>
      <c r="B95" s="44" t="s">
        <v>150</v>
      </c>
      <c r="C95" s="46" t="s">
        <v>8</v>
      </c>
      <c r="D95" s="54">
        <v>368</v>
      </c>
      <c r="E95" s="44" t="s">
        <v>262</v>
      </c>
      <c r="F95" s="48" t="s">
        <v>151</v>
      </c>
      <c r="G95" s="44" t="s">
        <v>9</v>
      </c>
      <c r="I95" s="20" t="s">
        <v>10</v>
      </c>
      <c r="P95" s="21"/>
      <c r="Q95" s="25"/>
    </row>
    <row r="96" spans="1:17" s="19" customFormat="1" ht="33.75" x14ac:dyDescent="0.25">
      <c r="A96" s="45">
        <v>85</v>
      </c>
      <c r="B96" s="44" t="s">
        <v>138</v>
      </c>
      <c r="C96" s="46" t="s">
        <v>8</v>
      </c>
      <c r="D96" s="54">
        <v>124</v>
      </c>
      <c r="E96" s="44" t="s">
        <v>262</v>
      </c>
      <c r="F96" s="48" t="s">
        <v>152</v>
      </c>
      <c r="G96" s="44" t="s">
        <v>9</v>
      </c>
      <c r="I96" s="20" t="s">
        <v>10</v>
      </c>
      <c r="P96" s="21"/>
      <c r="Q96" s="25"/>
    </row>
    <row r="97" spans="1:17" s="19" customFormat="1" ht="33.75" x14ac:dyDescent="0.25">
      <c r="A97" s="45">
        <v>86</v>
      </c>
      <c r="B97" s="44" t="s">
        <v>153</v>
      </c>
      <c r="C97" s="46" t="s">
        <v>8</v>
      </c>
      <c r="D97" s="54">
        <v>124</v>
      </c>
      <c r="E97" s="44" t="s">
        <v>262</v>
      </c>
      <c r="F97" s="48" t="s">
        <v>154</v>
      </c>
      <c r="G97" s="44" t="s">
        <v>9</v>
      </c>
      <c r="I97" s="20" t="s">
        <v>10</v>
      </c>
      <c r="P97" s="21"/>
      <c r="Q97" s="25"/>
    </row>
    <row r="98" spans="1:17" s="19" customFormat="1" ht="112.5" x14ac:dyDescent="0.25">
      <c r="A98" s="45">
        <v>87</v>
      </c>
      <c r="B98" s="44" t="s">
        <v>155</v>
      </c>
      <c r="C98" s="46" t="s">
        <v>37</v>
      </c>
      <c r="D98" s="55">
        <v>1.19</v>
      </c>
      <c r="E98" s="44" t="s">
        <v>262</v>
      </c>
      <c r="F98" s="48" t="s">
        <v>156</v>
      </c>
      <c r="G98" s="44"/>
      <c r="I98" s="20" t="s">
        <v>10</v>
      </c>
      <c r="P98" s="21"/>
      <c r="Q98" s="25"/>
    </row>
    <row r="99" spans="1:17" s="19" customFormat="1" ht="56.25" x14ac:dyDescent="0.25">
      <c r="A99" s="45">
        <v>88</v>
      </c>
      <c r="B99" s="44" t="s">
        <v>228</v>
      </c>
      <c r="C99" s="46" t="s">
        <v>22</v>
      </c>
      <c r="D99" s="47">
        <v>10.1</v>
      </c>
      <c r="E99" s="44" t="s">
        <v>262</v>
      </c>
      <c r="F99" s="48" t="s">
        <v>157</v>
      </c>
      <c r="G99" s="44"/>
      <c r="I99" s="20" t="s">
        <v>10</v>
      </c>
      <c r="P99" s="21"/>
      <c r="Q99" s="25"/>
    </row>
    <row r="100" spans="1:17" s="19" customFormat="1" ht="56.25" x14ac:dyDescent="0.25">
      <c r="A100" s="45">
        <v>89</v>
      </c>
      <c r="B100" s="44" t="s">
        <v>158</v>
      </c>
      <c r="C100" s="46" t="s">
        <v>8</v>
      </c>
      <c r="D100" s="54">
        <v>18</v>
      </c>
      <c r="E100" s="44" t="s">
        <v>262</v>
      </c>
      <c r="F100" s="48" t="s">
        <v>159</v>
      </c>
      <c r="G100" s="44" t="s">
        <v>9</v>
      </c>
      <c r="I100" s="20" t="s">
        <v>10</v>
      </c>
      <c r="P100" s="21"/>
      <c r="Q100" s="25"/>
    </row>
    <row r="101" spans="1:17" s="5" customFormat="1" ht="15" x14ac:dyDescent="0.25">
      <c r="A101" s="112" t="s">
        <v>160</v>
      </c>
      <c r="B101" s="112"/>
      <c r="C101" s="112"/>
      <c r="D101" s="112"/>
      <c r="E101" s="112"/>
      <c r="F101" s="112"/>
      <c r="G101" s="112"/>
      <c r="P101" s="6"/>
      <c r="Q101" s="18" t="s">
        <v>160</v>
      </c>
    </row>
    <row r="102" spans="1:17" s="28" customFormat="1" ht="22.5" x14ac:dyDescent="0.25">
      <c r="A102" s="45">
        <v>90</v>
      </c>
      <c r="B102" s="44" t="s">
        <v>272</v>
      </c>
      <c r="C102" s="46" t="s">
        <v>17</v>
      </c>
      <c r="D102" s="47">
        <v>74</v>
      </c>
      <c r="E102" s="44" t="s">
        <v>266</v>
      </c>
      <c r="F102" s="48"/>
      <c r="G102" s="44"/>
      <c r="I102" s="29" t="s">
        <v>10</v>
      </c>
      <c r="P102" s="30"/>
    </row>
    <row r="103" spans="1:17" s="28" customFormat="1" ht="22.5" x14ac:dyDescent="0.25">
      <c r="A103" s="45">
        <v>91</v>
      </c>
      <c r="B103" s="44" t="s">
        <v>271</v>
      </c>
      <c r="C103" s="46" t="s">
        <v>17</v>
      </c>
      <c r="D103" s="47">
        <v>6051</v>
      </c>
      <c r="E103" s="44" t="s">
        <v>266</v>
      </c>
      <c r="F103" s="48"/>
      <c r="G103" s="44"/>
      <c r="I103" s="29" t="s">
        <v>10</v>
      </c>
      <c r="P103" s="30"/>
    </row>
    <row r="104" spans="1:17" s="28" customFormat="1" ht="22.5" x14ac:dyDescent="0.25">
      <c r="A104" s="45">
        <v>92</v>
      </c>
      <c r="B104" s="44" t="s">
        <v>342</v>
      </c>
      <c r="C104" s="46" t="s">
        <v>17</v>
      </c>
      <c r="D104" s="47">
        <v>200</v>
      </c>
      <c r="E104" s="44" t="s">
        <v>266</v>
      </c>
      <c r="F104" s="48"/>
      <c r="G104" s="44"/>
      <c r="I104" s="29" t="s">
        <v>10</v>
      </c>
      <c r="P104" s="30"/>
    </row>
    <row r="105" spans="1:17" s="22" customFormat="1" ht="67.5" x14ac:dyDescent="0.25">
      <c r="A105" s="45">
        <v>93</v>
      </c>
      <c r="B105" s="44" t="s">
        <v>334</v>
      </c>
      <c r="C105" s="46" t="s">
        <v>17</v>
      </c>
      <c r="D105" s="54">
        <f>1185*1.02</f>
        <v>1208.7</v>
      </c>
      <c r="E105" s="44" t="s">
        <v>266</v>
      </c>
      <c r="F105" s="48" t="s">
        <v>335</v>
      </c>
      <c r="G105" s="44" t="s">
        <v>285</v>
      </c>
      <c r="I105" s="23" t="s">
        <v>10</v>
      </c>
      <c r="P105" s="24"/>
      <c r="Q105" s="26"/>
    </row>
    <row r="106" spans="1:17" s="22" customFormat="1" ht="67.5" x14ac:dyDescent="0.25">
      <c r="A106" s="45">
        <v>94</v>
      </c>
      <c r="B106" s="44" t="s">
        <v>333</v>
      </c>
      <c r="C106" s="46" t="s">
        <v>17</v>
      </c>
      <c r="D106" s="54">
        <f>5120*1.02</f>
        <v>5222.3999999999996</v>
      </c>
      <c r="E106" s="44" t="s">
        <v>266</v>
      </c>
      <c r="F106" s="48" t="s">
        <v>336</v>
      </c>
      <c r="G106" s="44" t="s">
        <v>284</v>
      </c>
      <c r="I106" s="23" t="s">
        <v>10</v>
      </c>
      <c r="P106" s="24"/>
      <c r="Q106" s="26"/>
    </row>
    <row r="107" spans="1:17" s="19" customFormat="1" ht="56.25" x14ac:dyDescent="0.25">
      <c r="A107" s="45">
        <v>95</v>
      </c>
      <c r="B107" s="44" t="s">
        <v>103</v>
      </c>
      <c r="C107" s="46" t="s">
        <v>17</v>
      </c>
      <c r="D107" s="47">
        <v>20.399999999999999</v>
      </c>
      <c r="E107" s="44" t="s">
        <v>266</v>
      </c>
      <c r="F107" s="48" t="s">
        <v>162</v>
      </c>
      <c r="G107" s="44" t="s">
        <v>286</v>
      </c>
      <c r="I107" s="20" t="s">
        <v>10</v>
      </c>
      <c r="P107" s="21"/>
      <c r="Q107" s="25"/>
    </row>
    <row r="108" spans="1:17" s="22" customFormat="1" ht="33.75" x14ac:dyDescent="0.25">
      <c r="A108" s="45">
        <v>96</v>
      </c>
      <c r="B108" s="44" t="s">
        <v>245</v>
      </c>
      <c r="C108" s="46" t="s">
        <v>17</v>
      </c>
      <c r="D108" s="47">
        <v>74</v>
      </c>
      <c r="E108" s="44" t="s">
        <v>266</v>
      </c>
      <c r="F108" s="48" t="s">
        <v>163</v>
      </c>
      <c r="G108" s="44" t="s">
        <v>9</v>
      </c>
      <c r="I108" s="23" t="s">
        <v>10</v>
      </c>
      <c r="P108" s="24"/>
      <c r="Q108" s="26"/>
    </row>
    <row r="109" spans="1:17" s="22" customFormat="1" ht="45" x14ac:dyDescent="0.25">
      <c r="A109" s="45">
        <v>97</v>
      </c>
      <c r="B109" s="44" t="s">
        <v>18</v>
      </c>
      <c r="C109" s="46" t="s">
        <v>15</v>
      </c>
      <c r="D109" s="55">
        <f>6051/100</f>
        <v>60.51</v>
      </c>
      <c r="E109" s="44" t="s">
        <v>266</v>
      </c>
      <c r="F109" s="48" t="s">
        <v>161</v>
      </c>
      <c r="G109" s="44"/>
      <c r="I109" s="23" t="s">
        <v>10</v>
      </c>
      <c r="P109" s="24"/>
      <c r="Q109" s="26"/>
    </row>
    <row r="110" spans="1:17" s="22" customFormat="1" ht="33.75" x14ac:dyDescent="0.25">
      <c r="A110" s="45">
        <v>98</v>
      </c>
      <c r="B110" s="44" t="s">
        <v>106</v>
      </c>
      <c r="C110" s="46" t="s">
        <v>107</v>
      </c>
      <c r="D110" s="47">
        <f>(6051*1.02)/10</f>
        <v>617.202</v>
      </c>
      <c r="E110" s="44" t="s">
        <v>266</v>
      </c>
      <c r="F110" s="48" t="s">
        <v>164</v>
      </c>
      <c r="G110" s="44" t="s">
        <v>265</v>
      </c>
      <c r="I110" s="23" t="s">
        <v>10</v>
      </c>
      <c r="P110" s="24"/>
      <c r="Q110" s="26"/>
    </row>
    <row r="111" spans="1:17" s="28" customFormat="1" ht="22.5" x14ac:dyDescent="0.25">
      <c r="A111" s="45">
        <v>99</v>
      </c>
      <c r="B111" s="44" t="s">
        <v>250</v>
      </c>
      <c r="C111" s="46" t="s">
        <v>22</v>
      </c>
      <c r="D111" s="47">
        <f>20170/10</f>
        <v>2017</v>
      </c>
      <c r="E111" s="44" t="s">
        <v>266</v>
      </c>
      <c r="F111" s="48" t="s">
        <v>250</v>
      </c>
      <c r="G111" s="44"/>
      <c r="I111" s="29" t="s">
        <v>10</v>
      </c>
      <c r="P111" s="30"/>
      <c r="Q111" s="33"/>
    </row>
    <row r="112" spans="1:17" s="22" customFormat="1" ht="56.25" x14ac:dyDescent="0.25">
      <c r="A112" s="45">
        <v>100</v>
      </c>
      <c r="B112" s="44" t="s">
        <v>108</v>
      </c>
      <c r="C112" s="46" t="s">
        <v>22</v>
      </c>
      <c r="D112" s="47">
        <f>(40340+40340)/10</f>
        <v>8068</v>
      </c>
      <c r="E112" s="44" t="s">
        <v>266</v>
      </c>
      <c r="F112" s="48" t="s">
        <v>110</v>
      </c>
      <c r="G112" s="44" t="s">
        <v>268</v>
      </c>
      <c r="I112" s="23" t="s">
        <v>10</v>
      </c>
      <c r="P112" s="24"/>
      <c r="Q112" s="26"/>
    </row>
    <row r="113" spans="1:29" s="19" customFormat="1" ht="45" x14ac:dyDescent="0.25">
      <c r="A113" s="45">
        <v>101</v>
      </c>
      <c r="B113" s="44" t="s">
        <v>112</v>
      </c>
      <c r="C113" s="46" t="s">
        <v>8</v>
      </c>
      <c r="D113" s="54">
        <v>20</v>
      </c>
      <c r="E113" s="44" t="s">
        <v>266</v>
      </c>
      <c r="F113" s="48" t="s">
        <v>113</v>
      </c>
      <c r="G113" s="44"/>
      <c r="I113" s="20" t="s">
        <v>10</v>
      </c>
      <c r="P113" s="21"/>
      <c r="Q113" s="25"/>
    </row>
    <row r="114" spans="1:29" s="22" customFormat="1" ht="33.75" x14ac:dyDescent="0.25">
      <c r="A114" s="45">
        <v>102</v>
      </c>
      <c r="B114" s="44" t="s">
        <v>114</v>
      </c>
      <c r="C114" s="46" t="s">
        <v>40</v>
      </c>
      <c r="D114" s="55">
        <v>0.186</v>
      </c>
      <c r="E114" s="44" t="s">
        <v>266</v>
      </c>
      <c r="F114" s="48" t="s">
        <v>165</v>
      </c>
      <c r="G114" s="44"/>
      <c r="I114" s="23" t="s">
        <v>10</v>
      </c>
      <c r="P114" s="24"/>
      <c r="Q114" s="26"/>
    </row>
    <row r="115" spans="1:29" s="42" customFormat="1" ht="22.5" x14ac:dyDescent="0.25">
      <c r="A115" s="45">
        <v>103</v>
      </c>
      <c r="B115" s="44" t="s">
        <v>348</v>
      </c>
      <c r="C115" s="46" t="s">
        <v>8</v>
      </c>
      <c r="D115" s="47">
        <v>200</v>
      </c>
      <c r="E115" s="44"/>
      <c r="F115" s="48"/>
      <c r="G115" s="44"/>
      <c r="H115" s="31" t="s">
        <v>270</v>
      </c>
      <c r="I115" s="41"/>
      <c r="P115" s="43"/>
    </row>
    <row r="116" spans="1:29" s="22" customFormat="1" ht="33.75" x14ac:dyDescent="0.25">
      <c r="A116" s="45">
        <v>104</v>
      </c>
      <c r="B116" s="44" t="s">
        <v>166</v>
      </c>
      <c r="C116" s="46" t="s">
        <v>17</v>
      </c>
      <c r="D116" s="54">
        <v>100</v>
      </c>
      <c r="E116" s="44" t="s">
        <v>266</v>
      </c>
      <c r="F116" s="48" t="s">
        <v>167</v>
      </c>
      <c r="G116" s="44"/>
      <c r="I116" s="23" t="s">
        <v>10</v>
      </c>
      <c r="P116" s="24"/>
      <c r="Q116" s="26"/>
    </row>
    <row r="117" spans="1:29" s="19" customFormat="1" ht="22.5" x14ac:dyDescent="0.25">
      <c r="A117" s="45">
        <v>105</v>
      </c>
      <c r="B117" s="44" t="s">
        <v>109</v>
      </c>
      <c r="C117" s="46" t="s">
        <v>22</v>
      </c>
      <c r="D117" s="47">
        <v>12.6</v>
      </c>
      <c r="E117" s="44" t="s">
        <v>266</v>
      </c>
      <c r="F117" s="48" t="s">
        <v>119</v>
      </c>
      <c r="G117" s="44"/>
      <c r="I117" s="20" t="s">
        <v>10</v>
      </c>
      <c r="P117" s="21"/>
      <c r="Q117" s="25"/>
    </row>
    <row r="118" spans="1:29" s="19" customFormat="1" ht="67.5" x14ac:dyDescent="0.25">
      <c r="A118" s="45">
        <v>106</v>
      </c>
      <c r="B118" s="44" t="s">
        <v>168</v>
      </c>
      <c r="C118" s="46" t="s">
        <v>15</v>
      </c>
      <c r="D118" s="55">
        <v>0.24</v>
      </c>
      <c r="E118" s="44" t="s">
        <v>266</v>
      </c>
      <c r="F118" s="48" t="s">
        <v>169</v>
      </c>
      <c r="G118" s="44"/>
      <c r="I118" s="20" t="s">
        <v>10</v>
      </c>
      <c r="P118" s="21"/>
      <c r="Q118" s="25"/>
    </row>
    <row r="119" spans="1:29" s="19" customFormat="1" ht="67.5" x14ac:dyDescent="0.25">
      <c r="A119" s="45">
        <v>107</v>
      </c>
      <c r="B119" s="44" t="s">
        <v>170</v>
      </c>
      <c r="C119" s="46" t="s">
        <v>17</v>
      </c>
      <c r="D119" s="54">
        <v>24</v>
      </c>
      <c r="E119" s="44" t="s">
        <v>266</v>
      </c>
      <c r="F119" s="48" t="s">
        <v>169</v>
      </c>
      <c r="G119" s="44" t="s">
        <v>9</v>
      </c>
      <c r="I119" s="20" t="s">
        <v>10</v>
      </c>
      <c r="P119" s="21"/>
      <c r="Q119" s="25"/>
    </row>
    <row r="120" spans="1:29" s="19" customFormat="1" ht="56.25" x14ac:dyDescent="0.25">
      <c r="A120" s="45">
        <v>108</v>
      </c>
      <c r="B120" s="44" t="s">
        <v>171</v>
      </c>
      <c r="C120" s="46" t="s">
        <v>8</v>
      </c>
      <c r="D120" s="54">
        <v>8</v>
      </c>
      <c r="E120" s="44" t="s">
        <v>266</v>
      </c>
      <c r="F120" s="48" t="s">
        <v>267</v>
      </c>
      <c r="G120" s="44" t="s">
        <v>9</v>
      </c>
      <c r="I120" s="20" t="s">
        <v>10</v>
      </c>
      <c r="P120" s="21"/>
      <c r="Q120" s="25"/>
    </row>
    <row r="121" spans="1:29" x14ac:dyDescent="0.2">
      <c r="A121" s="1"/>
      <c r="B121" s="59" t="s">
        <v>354</v>
      </c>
      <c r="C121" s="59"/>
      <c r="D121" s="59"/>
      <c r="E121" s="60"/>
      <c r="F121" s="61"/>
      <c r="G121" s="1"/>
      <c r="L121" s="58"/>
      <c r="M121" s="58"/>
      <c r="N121" s="58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2">
      <c r="A122" s="1"/>
      <c r="B122" s="59" t="s">
        <v>355</v>
      </c>
      <c r="C122" s="59"/>
      <c r="D122" s="59"/>
      <c r="E122" s="60"/>
      <c r="F122" s="61"/>
      <c r="G122" s="1"/>
      <c r="L122" s="58"/>
      <c r="M122" s="58"/>
      <c r="N122" s="58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s="5" customFormat="1" ht="18.75" customHeight="1" x14ac:dyDescent="0.25">
      <c r="A123" s="49"/>
      <c r="B123" s="49"/>
      <c r="C123" s="49"/>
      <c r="D123" s="49"/>
      <c r="E123" s="49"/>
      <c r="F123" s="49"/>
      <c r="G123" s="49"/>
    </row>
    <row r="124" spans="1:29" s="11" customFormat="1" ht="15" x14ac:dyDescent="0.25">
      <c r="A124" s="12"/>
      <c r="B124" s="107" t="s">
        <v>350</v>
      </c>
      <c r="C124" s="107"/>
      <c r="D124" s="108" t="s">
        <v>346</v>
      </c>
      <c r="E124" s="108"/>
      <c r="F124" s="108"/>
      <c r="G124" s="108"/>
      <c r="H124" s="5"/>
      <c r="I124" s="5"/>
      <c r="J124" s="5"/>
      <c r="K124" s="5"/>
      <c r="L124" s="5"/>
      <c r="M124" s="5"/>
      <c r="N124" s="5"/>
      <c r="O124" s="5"/>
      <c r="P124" s="13"/>
      <c r="Q124" s="14" t="s">
        <v>25</v>
      </c>
      <c r="R124" s="14" t="s">
        <v>25</v>
      </c>
      <c r="S124" s="15" t="s">
        <v>24</v>
      </c>
      <c r="T124" s="15" t="s">
        <v>25</v>
      </c>
      <c r="U124" s="15" t="s">
        <v>25</v>
      </c>
      <c r="V124" s="15" t="s">
        <v>25</v>
      </c>
      <c r="W124" s="14"/>
      <c r="X124" s="14"/>
      <c r="Y124" s="15"/>
      <c r="Z124" s="15"/>
      <c r="AA124" s="15"/>
      <c r="AB124" s="15"/>
    </row>
    <row r="125" spans="1:29" s="16" customFormat="1" ht="20.25" customHeight="1" x14ac:dyDescent="0.25">
      <c r="A125" s="17"/>
      <c r="B125" s="109" t="s">
        <v>269</v>
      </c>
      <c r="C125" s="109"/>
      <c r="D125" s="109"/>
      <c r="E125" s="109"/>
      <c r="F125" s="109"/>
      <c r="G125" s="109"/>
      <c r="P125" s="13"/>
      <c r="Q125" s="14"/>
      <c r="R125" s="14"/>
      <c r="S125" s="15"/>
      <c r="T125" s="15"/>
      <c r="U125" s="15"/>
      <c r="V125" s="15"/>
      <c r="W125" s="14"/>
      <c r="X125" s="14"/>
      <c r="Y125" s="15"/>
      <c r="Z125" s="15"/>
      <c r="AA125" s="15"/>
      <c r="AB125" s="15"/>
    </row>
    <row r="130" spans="1:7" s="5" customFormat="1" ht="15" x14ac:dyDescent="0.25">
      <c r="A130" s="49"/>
      <c r="B130" s="11"/>
      <c r="C130" s="49"/>
      <c r="D130" s="49"/>
      <c r="E130" s="49"/>
      <c r="F130" s="49"/>
      <c r="G130" s="49"/>
    </row>
    <row r="131" spans="1:7" s="5" customFormat="1" ht="15" x14ac:dyDescent="0.25">
      <c r="A131" s="49"/>
      <c r="B131" s="11"/>
      <c r="C131" s="49"/>
      <c r="D131" s="49"/>
      <c r="E131" s="49"/>
      <c r="F131" s="49"/>
      <c r="G131" s="49"/>
    </row>
    <row r="132" spans="1:7" s="5" customFormat="1" ht="15" x14ac:dyDescent="0.25">
      <c r="A132" s="49"/>
      <c r="B132" s="11"/>
      <c r="C132" s="49"/>
      <c r="D132" s="49"/>
      <c r="E132" s="49"/>
      <c r="F132" s="49"/>
      <c r="G132" s="49"/>
    </row>
  </sheetData>
  <mergeCells count="12">
    <mergeCell ref="B124:C124"/>
    <mergeCell ref="D124:G124"/>
    <mergeCell ref="B125:G125"/>
    <mergeCell ref="A3:G3"/>
    <mergeCell ref="A4:G4"/>
    <mergeCell ref="A5:G5"/>
    <mergeCell ref="A101:G101"/>
    <mergeCell ref="A6:G6"/>
    <mergeCell ref="F8:G8"/>
    <mergeCell ref="F9:G9"/>
    <mergeCell ref="A10:G10"/>
    <mergeCell ref="A77:G77"/>
  </mergeCells>
  <printOptions horizontalCentered="1"/>
  <pageMargins left="0.31496062992125984" right="0.31496062992125984" top="0.31496062992125984" bottom="0.31496062992125984" header="0.19685039370078741" footer="0.19685039370078741"/>
  <pageSetup paperSize="9" scale="75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9"/>
  <sheetViews>
    <sheetView view="pageBreakPreview" topLeftCell="A49" zoomScale="85" zoomScaleNormal="100" zoomScaleSheetLayoutView="85" workbookViewId="0">
      <selection activeCell="B50" sqref="B50"/>
    </sheetView>
  </sheetViews>
  <sheetFormatPr defaultColWidth="9.140625" defaultRowHeight="11.25" customHeight="1" x14ac:dyDescent="0.2"/>
  <cols>
    <col min="1" max="1" width="5.5703125" style="12" customWidth="1"/>
    <col min="2" max="2" width="44.42578125" style="11" customWidth="1"/>
    <col min="3" max="3" width="10.7109375" style="11" customWidth="1"/>
    <col min="4" max="4" width="12.28515625" style="11" customWidth="1"/>
    <col min="5" max="5" width="12.5703125" style="11" customWidth="1"/>
    <col min="6" max="6" width="22.140625" style="11" customWidth="1"/>
    <col min="7" max="7" width="22" style="11" customWidth="1"/>
    <col min="8" max="8" width="9.140625" style="1"/>
    <col min="9" max="9" width="4.7109375" style="1" hidden="1" customWidth="1"/>
    <col min="10" max="15" width="9.140625" style="1"/>
    <col min="16" max="17" width="135.28515625" style="2" hidden="1" customWidth="1"/>
    <col min="18" max="19" width="55.140625" style="3" hidden="1" customWidth="1"/>
    <col min="20" max="23" width="69" style="4" hidden="1" customWidth="1"/>
    <col min="24" max="25" width="55.140625" style="3" hidden="1" customWidth="1"/>
    <col min="26" max="29" width="69" style="4" hidden="1" customWidth="1"/>
    <col min="30" max="16384" width="9.140625" style="1"/>
  </cols>
  <sheetData>
    <row r="1" spans="1:29" ht="12.75" x14ac:dyDescent="0.2">
      <c r="G1" s="105" t="s">
        <v>347</v>
      </c>
      <c r="Q1" s="3"/>
      <c r="S1" s="4"/>
      <c r="W1" s="3"/>
      <c r="Y1" s="4"/>
      <c r="AC1" s="1"/>
    </row>
    <row r="2" spans="1:29" ht="12.75" x14ac:dyDescent="0.2">
      <c r="G2" s="105" t="s">
        <v>419</v>
      </c>
      <c r="Q2" s="3"/>
      <c r="S2" s="4"/>
      <c r="W2" s="3"/>
      <c r="Y2" s="4"/>
      <c r="AC2" s="1"/>
    </row>
    <row r="3" spans="1:29" s="5" customFormat="1" ht="18" x14ac:dyDescent="0.25">
      <c r="A3" s="110" t="s">
        <v>0</v>
      </c>
      <c r="B3" s="110"/>
      <c r="C3" s="110"/>
      <c r="D3" s="110"/>
      <c r="E3" s="110"/>
      <c r="F3" s="110"/>
      <c r="G3" s="110"/>
    </row>
    <row r="4" spans="1:29" s="5" customFormat="1" ht="15" x14ac:dyDescent="0.25">
      <c r="A4" s="118" t="s">
        <v>212</v>
      </c>
      <c r="B4" s="118"/>
      <c r="C4" s="118"/>
      <c r="D4" s="118"/>
      <c r="E4" s="118"/>
      <c r="F4" s="118"/>
      <c r="G4" s="118"/>
    </row>
    <row r="5" spans="1:29" s="5" customFormat="1" ht="15" x14ac:dyDescent="0.25">
      <c r="A5" s="118" t="s">
        <v>213</v>
      </c>
      <c r="B5" s="118"/>
      <c r="C5" s="118"/>
      <c r="D5" s="118"/>
      <c r="E5" s="118"/>
      <c r="F5" s="118"/>
      <c r="G5" s="118"/>
    </row>
    <row r="6" spans="1:29" s="5" customFormat="1" ht="15" x14ac:dyDescent="0.25">
      <c r="A6" s="118" t="s">
        <v>288</v>
      </c>
      <c r="B6" s="118"/>
      <c r="C6" s="118"/>
      <c r="D6" s="118"/>
      <c r="E6" s="118"/>
      <c r="F6" s="118"/>
      <c r="G6" s="118"/>
    </row>
    <row r="7" spans="1:29" s="5" customFormat="1" ht="9.75" customHeight="1" x14ac:dyDescent="0.25">
      <c r="A7" s="40"/>
      <c r="B7" s="56"/>
      <c r="C7" s="56"/>
      <c r="D7" s="56"/>
      <c r="E7" s="56"/>
      <c r="F7" s="56"/>
      <c r="G7" s="56"/>
    </row>
    <row r="8" spans="1:29" s="5" customFormat="1" ht="36" customHeight="1" x14ac:dyDescent="0.25">
      <c r="A8" s="50" t="s">
        <v>1</v>
      </c>
      <c r="B8" s="51" t="s">
        <v>2</v>
      </c>
      <c r="C8" s="51" t="s">
        <v>3</v>
      </c>
      <c r="D8" s="51" t="s">
        <v>4</v>
      </c>
      <c r="E8" s="51" t="s">
        <v>5</v>
      </c>
      <c r="F8" s="114" t="s">
        <v>6</v>
      </c>
      <c r="G8" s="114"/>
    </row>
    <row r="9" spans="1:29" s="5" customFormat="1" ht="15" x14ac:dyDescent="0.25">
      <c r="A9" s="52">
        <v>1</v>
      </c>
      <c r="B9" s="53">
        <v>3</v>
      </c>
      <c r="C9" s="53">
        <v>4</v>
      </c>
      <c r="D9" s="53">
        <v>5</v>
      </c>
      <c r="E9" s="53">
        <v>6</v>
      </c>
      <c r="F9" s="115">
        <v>7</v>
      </c>
      <c r="G9" s="116"/>
    </row>
    <row r="10" spans="1:29" s="5" customFormat="1" ht="15" x14ac:dyDescent="0.25">
      <c r="A10" s="117" t="s">
        <v>172</v>
      </c>
      <c r="B10" s="117"/>
      <c r="C10" s="117"/>
      <c r="D10" s="117"/>
      <c r="E10" s="117"/>
      <c r="F10" s="117"/>
      <c r="G10" s="117"/>
      <c r="P10" s="6" t="s">
        <v>172</v>
      </c>
    </row>
    <row r="11" spans="1:29" s="5" customFormat="1" ht="15" x14ac:dyDescent="0.25">
      <c r="A11" s="112" t="s">
        <v>173</v>
      </c>
      <c r="B11" s="112"/>
      <c r="C11" s="112"/>
      <c r="D11" s="112"/>
      <c r="E11" s="112"/>
      <c r="F11" s="112"/>
      <c r="G11" s="112"/>
      <c r="P11" s="6"/>
      <c r="Q11" s="18" t="s">
        <v>173</v>
      </c>
    </row>
    <row r="12" spans="1:29" s="19" customFormat="1" ht="67.5" x14ac:dyDescent="0.25">
      <c r="A12" s="45">
        <v>1</v>
      </c>
      <c r="B12" s="44" t="s">
        <v>7</v>
      </c>
      <c r="C12" s="46" t="s">
        <v>8</v>
      </c>
      <c r="D12" s="54">
        <v>2</v>
      </c>
      <c r="E12" s="44" t="s">
        <v>289</v>
      </c>
      <c r="F12" s="48" t="s">
        <v>174</v>
      </c>
      <c r="G12" s="44" t="s">
        <v>287</v>
      </c>
      <c r="I12" s="20" t="s">
        <v>10</v>
      </c>
      <c r="P12" s="21"/>
      <c r="Q12" s="25"/>
    </row>
    <row r="13" spans="1:29" s="19" customFormat="1" ht="33.75" x14ac:dyDescent="0.25">
      <c r="A13" s="45">
        <v>2</v>
      </c>
      <c r="B13" s="44" t="s">
        <v>11</v>
      </c>
      <c r="C13" s="46" t="s">
        <v>8</v>
      </c>
      <c r="D13" s="54">
        <v>1</v>
      </c>
      <c r="E13" s="44" t="s">
        <v>289</v>
      </c>
      <c r="F13" s="48" t="s">
        <v>12</v>
      </c>
      <c r="G13" s="44" t="s">
        <v>9</v>
      </c>
      <c r="I13" s="20" t="s">
        <v>10</v>
      </c>
      <c r="P13" s="21"/>
      <c r="Q13" s="25"/>
    </row>
    <row r="14" spans="1:29" s="19" customFormat="1" ht="33.75" x14ac:dyDescent="0.25">
      <c r="A14" s="45">
        <v>3</v>
      </c>
      <c r="B14" s="44" t="s">
        <v>13</v>
      </c>
      <c r="C14" s="46" t="s">
        <v>8</v>
      </c>
      <c r="D14" s="54">
        <v>1</v>
      </c>
      <c r="E14" s="44" t="s">
        <v>289</v>
      </c>
      <c r="F14" s="48" t="s">
        <v>175</v>
      </c>
      <c r="G14" s="44" t="s">
        <v>9</v>
      </c>
      <c r="I14" s="20" t="s">
        <v>10</v>
      </c>
      <c r="P14" s="21"/>
      <c r="Q14" s="25"/>
    </row>
    <row r="15" spans="1:29" s="19" customFormat="1" ht="45" x14ac:dyDescent="0.25">
      <c r="A15" s="45">
        <v>4</v>
      </c>
      <c r="B15" s="44" t="s">
        <v>14</v>
      </c>
      <c r="C15" s="46" t="s">
        <v>8</v>
      </c>
      <c r="D15" s="54">
        <v>1</v>
      </c>
      <c r="E15" s="44" t="s">
        <v>289</v>
      </c>
      <c r="F15" s="48" t="s">
        <v>176</v>
      </c>
      <c r="G15" s="44" t="s">
        <v>9</v>
      </c>
      <c r="I15" s="20" t="s">
        <v>10</v>
      </c>
      <c r="P15" s="21"/>
      <c r="Q15" s="25"/>
    </row>
    <row r="16" spans="1:29" s="28" customFormat="1" ht="45" x14ac:dyDescent="0.25">
      <c r="A16" s="45">
        <v>5</v>
      </c>
      <c r="B16" s="44" t="s">
        <v>293</v>
      </c>
      <c r="C16" s="46" t="s">
        <v>8</v>
      </c>
      <c r="D16" s="54">
        <v>1</v>
      </c>
      <c r="E16" s="44" t="s">
        <v>289</v>
      </c>
      <c r="F16" s="48" t="s">
        <v>294</v>
      </c>
      <c r="G16" s="44" t="s">
        <v>9</v>
      </c>
      <c r="H16" s="34" t="s">
        <v>270</v>
      </c>
      <c r="I16" s="29" t="s">
        <v>10</v>
      </c>
      <c r="P16" s="30"/>
      <c r="Q16" s="33"/>
    </row>
    <row r="17" spans="1:17" s="22" customFormat="1" ht="33.75" x14ac:dyDescent="0.25">
      <c r="A17" s="45">
        <v>6</v>
      </c>
      <c r="B17" s="44" t="s">
        <v>177</v>
      </c>
      <c r="C17" s="46" t="s">
        <v>8</v>
      </c>
      <c r="D17" s="54">
        <v>1</v>
      </c>
      <c r="E17" s="44" t="s">
        <v>289</v>
      </c>
      <c r="F17" s="48" t="s">
        <v>292</v>
      </c>
      <c r="G17" s="44" t="s">
        <v>9</v>
      </c>
      <c r="I17" s="23" t="s">
        <v>10</v>
      </c>
      <c r="P17" s="24"/>
      <c r="Q17" s="26"/>
    </row>
    <row r="18" spans="1:17" s="22" customFormat="1" ht="33.75" x14ac:dyDescent="0.25">
      <c r="A18" s="45">
        <v>7</v>
      </c>
      <c r="B18" s="44" t="s">
        <v>290</v>
      </c>
      <c r="C18" s="46" t="s">
        <v>8</v>
      </c>
      <c r="D18" s="54">
        <v>1</v>
      </c>
      <c r="E18" s="44" t="s">
        <v>289</v>
      </c>
      <c r="F18" s="48" t="s">
        <v>291</v>
      </c>
      <c r="G18" s="44" t="s">
        <v>9</v>
      </c>
      <c r="I18" s="23" t="s">
        <v>10</v>
      </c>
      <c r="P18" s="24"/>
      <c r="Q18" s="26"/>
    </row>
    <row r="19" spans="1:17" s="19" customFormat="1" ht="33.75" x14ac:dyDescent="0.25">
      <c r="A19" s="45">
        <v>8</v>
      </c>
      <c r="B19" s="44" t="s">
        <v>178</v>
      </c>
      <c r="C19" s="46" t="s">
        <v>8</v>
      </c>
      <c r="D19" s="54">
        <v>1</v>
      </c>
      <c r="E19" s="44" t="s">
        <v>289</v>
      </c>
      <c r="F19" s="48" t="s">
        <v>179</v>
      </c>
      <c r="G19" s="44" t="s">
        <v>9</v>
      </c>
      <c r="I19" s="20" t="s">
        <v>10</v>
      </c>
      <c r="P19" s="21"/>
      <c r="Q19" s="25"/>
    </row>
    <row r="20" spans="1:17" s="19" customFormat="1" ht="33.75" x14ac:dyDescent="0.25">
      <c r="A20" s="45">
        <v>9</v>
      </c>
      <c r="B20" s="44" t="s">
        <v>180</v>
      </c>
      <c r="C20" s="46" t="s">
        <v>8</v>
      </c>
      <c r="D20" s="54">
        <v>1</v>
      </c>
      <c r="E20" s="44" t="s">
        <v>289</v>
      </c>
      <c r="F20" s="48" t="s">
        <v>181</v>
      </c>
      <c r="G20" s="44" t="s">
        <v>9</v>
      </c>
      <c r="I20" s="20" t="s">
        <v>10</v>
      </c>
      <c r="P20" s="21"/>
      <c r="Q20" s="25"/>
    </row>
    <row r="21" spans="1:17" s="19" customFormat="1" ht="67.5" x14ac:dyDescent="0.25">
      <c r="A21" s="45">
        <v>10</v>
      </c>
      <c r="B21" s="44" t="s">
        <v>182</v>
      </c>
      <c r="C21" s="46" t="s">
        <v>8</v>
      </c>
      <c r="D21" s="54">
        <v>3</v>
      </c>
      <c r="E21" s="44" t="s">
        <v>289</v>
      </c>
      <c r="F21" s="48" t="s">
        <v>183</v>
      </c>
      <c r="G21" s="44" t="s">
        <v>9</v>
      </c>
      <c r="I21" s="20" t="s">
        <v>10</v>
      </c>
      <c r="P21" s="21"/>
      <c r="Q21" s="25"/>
    </row>
    <row r="22" spans="1:17" s="19" customFormat="1" ht="56.25" x14ac:dyDescent="0.25">
      <c r="A22" s="45">
        <v>11</v>
      </c>
      <c r="B22" s="44" t="s">
        <v>184</v>
      </c>
      <c r="C22" s="46" t="s">
        <v>8</v>
      </c>
      <c r="D22" s="54">
        <v>3</v>
      </c>
      <c r="E22" s="44" t="s">
        <v>289</v>
      </c>
      <c r="F22" s="48" t="s">
        <v>185</v>
      </c>
      <c r="G22" s="44" t="s">
        <v>9</v>
      </c>
      <c r="I22" s="20" t="s">
        <v>10</v>
      </c>
      <c r="P22" s="21"/>
      <c r="Q22" s="25"/>
    </row>
    <row r="23" spans="1:17" s="28" customFormat="1" ht="22.5" x14ac:dyDescent="0.25">
      <c r="A23" s="45">
        <v>12</v>
      </c>
      <c r="B23" s="44" t="s">
        <v>295</v>
      </c>
      <c r="C23" s="46" t="s">
        <v>8</v>
      </c>
      <c r="D23" s="54">
        <v>1</v>
      </c>
      <c r="E23" s="44" t="s">
        <v>289</v>
      </c>
      <c r="F23" s="48" t="s">
        <v>296</v>
      </c>
      <c r="G23" s="44" t="s">
        <v>9</v>
      </c>
      <c r="H23" s="34" t="s">
        <v>270</v>
      </c>
      <c r="I23" s="29" t="s">
        <v>10</v>
      </c>
      <c r="J23" s="35" t="s">
        <v>299</v>
      </c>
      <c r="P23" s="30"/>
      <c r="Q23" s="33"/>
    </row>
    <row r="24" spans="1:17" s="28" customFormat="1" ht="22.5" x14ac:dyDescent="0.25">
      <c r="A24" s="45">
        <v>13</v>
      </c>
      <c r="B24" s="44" t="s">
        <v>297</v>
      </c>
      <c r="C24" s="46" t="s">
        <v>8</v>
      </c>
      <c r="D24" s="54">
        <v>1</v>
      </c>
      <c r="E24" s="44" t="s">
        <v>289</v>
      </c>
      <c r="F24" s="48" t="s">
        <v>298</v>
      </c>
      <c r="G24" s="44" t="s">
        <v>9</v>
      </c>
      <c r="H24" s="34" t="s">
        <v>270</v>
      </c>
      <c r="I24" s="29" t="s">
        <v>10</v>
      </c>
      <c r="P24" s="30"/>
      <c r="Q24" s="33"/>
    </row>
    <row r="25" spans="1:17" s="5" customFormat="1" ht="15" x14ac:dyDescent="0.25">
      <c r="A25" s="119" t="s">
        <v>349</v>
      </c>
      <c r="B25" s="120"/>
      <c r="C25" s="120"/>
      <c r="D25" s="120"/>
      <c r="E25" s="120"/>
      <c r="F25" s="120"/>
      <c r="G25" s="121"/>
      <c r="P25" s="6" t="s">
        <v>186</v>
      </c>
      <c r="Q25" s="18"/>
    </row>
    <row r="26" spans="1:17" s="5" customFormat="1" ht="45" x14ac:dyDescent="0.25">
      <c r="A26" s="7">
        <v>14</v>
      </c>
      <c r="B26" s="8" t="s">
        <v>38</v>
      </c>
      <c r="C26" s="9" t="s">
        <v>8</v>
      </c>
      <c r="D26" s="54">
        <v>1</v>
      </c>
      <c r="E26" s="8" t="s">
        <v>305</v>
      </c>
      <c r="F26" s="10" t="s">
        <v>187</v>
      </c>
      <c r="G26" s="8" t="s">
        <v>9</v>
      </c>
      <c r="I26" s="1" t="s">
        <v>10</v>
      </c>
      <c r="P26" s="6"/>
      <c r="Q26" s="18"/>
    </row>
    <row r="27" spans="1:17" s="5" customFormat="1" ht="33.75" x14ac:dyDescent="0.25">
      <c r="A27" s="7">
        <v>15</v>
      </c>
      <c r="B27" s="8" t="s">
        <v>188</v>
      </c>
      <c r="C27" s="9" t="s">
        <v>8</v>
      </c>
      <c r="D27" s="54">
        <v>1</v>
      </c>
      <c r="E27" s="8" t="s">
        <v>305</v>
      </c>
      <c r="F27" s="10" t="s">
        <v>330</v>
      </c>
      <c r="G27" s="8" t="s">
        <v>87</v>
      </c>
      <c r="I27" s="1" t="s">
        <v>10</v>
      </c>
      <c r="P27" s="6"/>
      <c r="Q27" s="18"/>
    </row>
    <row r="28" spans="1:17" s="5" customFormat="1" ht="15" x14ac:dyDescent="0.25">
      <c r="A28" s="117" t="s">
        <v>351</v>
      </c>
      <c r="B28" s="117"/>
      <c r="C28" s="117"/>
      <c r="D28" s="117"/>
      <c r="E28" s="117"/>
      <c r="F28" s="117"/>
      <c r="G28" s="117"/>
      <c r="P28" s="6" t="s">
        <v>198</v>
      </c>
      <c r="Q28" s="18"/>
    </row>
    <row r="29" spans="1:17" s="22" customFormat="1" ht="67.5" x14ac:dyDescent="0.25">
      <c r="A29" s="45">
        <v>16</v>
      </c>
      <c r="B29" s="44" t="s">
        <v>189</v>
      </c>
      <c r="C29" s="46" t="s">
        <v>8</v>
      </c>
      <c r="D29" s="54">
        <v>6</v>
      </c>
      <c r="E29" s="44" t="s">
        <v>305</v>
      </c>
      <c r="F29" s="48" t="s">
        <v>304</v>
      </c>
      <c r="G29" s="44" t="s">
        <v>306</v>
      </c>
      <c r="I29" s="23" t="s">
        <v>10</v>
      </c>
      <c r="P29" s="24"/>
      <c r="Q29" s="26"/>
    </row>
    <row r="30" spans="1:17" s="28" customFormat="1" ht="33.75" x14ac:dyDescent="0.25">
      <c r="A30" s="45">
        <v>17</v>
      </c>
      <c r="B30" s="44" t="s">
        <v>302</v>
      </c>
      <c r="C30" s="46" t="s">
        <v>8</v>
      </c>
      <c r="D30" s="54">
        <v>1</v>
      </c>
      <c r="E30" s="44" t="s">
        <v>305</v>
      </c>
      <c r="F30" s="48" t="s">
        <v>301</v>
      </c>
      <c r="G30" s="44" t="s">
        <v>9</v>
      </c>
      <c r="I30" s="29" t="s">
        <v>10</v>
      </c>
      <c r="P30" s="30"/>
      <c r="Q30" s="33"/>
    </row>
    <row r="31" spans="1:17" s="28" customFormat="1" ht="33.75" x14ac:dyDescent="0.25">
      <c r="A31" s="45">
        <v>18</v>
      </c>
      <c r="B31" s="44" t="s">
        <v>303</v>
      </c>
      <c r="C31" s="46" t="s">
        <v>8</v>
      </c>
      <c r="D31" s="54">
        <v>5</v>
      </c>
      <c r="E31" s="44" t="s">
        <v>305</v>
      </c>
      <c r="F31" s="48" t="s">
        <v>300</v>
      </c>
      <c r="G31" s="44" t="s">
        <v>9</v>
      </c>
      <c r="I31" s="29" t="s">
        <v>10</v>
      </c>
      <c r="P31" s="30"/>
      <c r="Q31" s="33"/>
    </row>
    <row r="32" spans="1:17" s="19" customFormat="1" ht="45" x14ac:dyDescent="0.25">
      <c r="A32" s="45">
        <v>19</v>
      </c>
      <c r="B32" s="44" t="s">
        <v>31</v>
      </c>
      <c r="C32" s="46" t="s">
        <v>8</v>
      </c>
      <c r="D32" s="54">
        <v>1</v>
      </c>
      <c r="E32" s="44" t="s">
        <v>305</v>
      </c>
      <c r="F32" s="48" t="s">
        <v>307</v>
      </c>
      <c r="G32" s="44" t="s">
        <v>9</v>
      </c>
      <c r="I32" s="20" t="s">
        <v>10</v>
      </c>
      <c r="P32" s="21"/>
      <c r="Q32" s="25"/>
    </row>
    <row r="33" spans="1:17" s="19" customFormat="1" ht="33.75" x14ac:dyDescent="0.25">
      <c r="A33" s="45">
        <v>20</v>
      </c>
      <c r="B33" s="44" t="s">
        <v>190</v>
      </c>
      <c r="C33" s="46" t="s">
        <v>8</v>
      </c>
      <c r="D33" s="54">
        <v>1</v>
      </c>
      <c r="E33" s="44" t="s">
        <v>305</v>
      </c>
      <c r="F33" s="48" t="s">
        <v>307</v>
      </c>
      <c r="G33" s="44" t="s">
        <v>9</v>
      </c>
      <c r="I33" s="20" t="s">
        <v>10</v>
      </c>
      <c r="P33" s="21"/>
      <c r="Q33" s="25"/>
    </row>
    <row r="34" spans="1:17" s="22" customFormat="1" ht="78.75" x14ac:dyDescent="0.25">
      <c r="A34" s="45">
        <v>21</v>
      </c>
      <c r="B34" s="44" t="s">
        <v>199</v>
      </c>
      <c r="C34" s="46" t="s">
        <v>37</v>
      </c>
      <c r="D34" s="55">
        <v>0.42</v>
      </c>
      <c r="E34" s="44" t="s">
        <v>305</v>
      </c>
      <c r="F34" s="48" t="s">
        <v>200</v>
      </c>
      <c r="G34" s="44" t="s">
        <v>308</v>
      </c>
      <c r="I34" s="23" t="s">
        <v>10</v>
      </c>
      <c r="P34" s="24"/>
      <c r="Q34" s="26"/>
    </row>
    <row r="35" spans="1:17" s="22" customFormat="1" ht="22.5" x14ac:dyDescent="0.25">
      <c r="A35" s="45">
        <v>22</v>
      </c>
      <c r="B35" s="44" t="s">
        <v>191</v>
      </c>
      <c r="C35" s="46" t="s">
        <v>8</v>
      </c>
      <c r="D35" s="54">
        <v>40</v>
      </c>
      <c r="E35" s="44" t="s">
        <v>305</v>
      </c>
      <c r="F35" s="48" t="s">
        <v>201</v>
      </c>
      <c r="G35" s="44" t="s">
        <v>9</v>
      </c>
      <c r="I35" s="23" t="s">
        <v>10</v>
      </c>
      <c r="P35" s="24"/>
      <c r="Q35" s="26"/>
    </row>
    <row r="36" spans="1:17" s="19" customFormat="1" ht="22.5" x14ac:dyDescent="0.25">
      <c r="A36" s="45">
        <v>23</v>
      </c>
      <c r="B36" s="44" t="s">
        <v>192</v>
      </c>
      <c r="C36" s="46" t="s">
        <v>8</v>
      </c>
      <c r="D36" s="54">
        <v>1</v>
      </c>
      <c r="E36" s="44" t="s">
        <v>305</v>
      </c>
      <c r="F36" s="48" t="s">
        <v>193</v>
      </c>
      <c r="G36" s="44" t="s">
        <v>9</v>
      </c>
      <c r="I36" s="20" t="s">
        <v>10</v>
      </c>
      <c r="P36" s="21"/>
      <c r="Q36" s="25"/>
    </row>
    <row r="37" spans="1:17" s="19" customFormat="1" ht="33.75" x14ac:dyDescent="0.25">
      <c r="A37" s="45">
        <v>24</v>
      </c>
      <c r="B37" s="44" t="s">
        <v>194</v>
      </c>
      <c r="C37" s="46" t="s">
        <v>8</v>
      </c>
      <c r="D37" s="54">
        <v>1</v>
      </c>
      <c r="E37" s="44" t="s">
        <v>305</v>
      </c>
      <c r="F37" s="48" t="s">
        <v>202</v>
      </c>
      <c r="G37" s="44" t="s">
        <v>9</v>
      </c>
      <c r="I37" s="20" t="s">
        <v>10</v>
      </c>
      <c r="P37" s="21"/>
      <c r="Q37" s="25"/>
    </row>
    <row r="38" spans="1:17" s="19" customFormat="1" ht="22.5" x14ac:dyDescent="0.25">
      <c r="A38" s="45">
        <v>25</v>
      </c>
      <c r="B38" s="44" t="s">
        <v>195</v>
      </c>
      <c r="C38" s="46" t="s">
        <v>8</v>
      </c>
      <c r="D38" s="54">
        <v>2</v>
      </c>
      <c r="E38" s="44" t="s">
        <v>305</v>
      </c>
      <c r="F38" s="48" t="s">
        <v>203</v>
      </c>
      <c r="G38" s="44" t="s">
        <v>9</v>
      </c>
      <c r="I38" s="20" t="s">
        <v>10</v>
      </c>
      <c r="P38" s="21"/>
      <c r="Q38" s="25"/>
    </row>
    <row r="39" spans="1:17" s="22" customFormat="1" ht="22.5" x14ac:dyDescent="0.25">
      <c r="A39" s="45">
        <v>26</v>
      </c>
      <c r="B39" s="44" t="s">
        <v>197</v>
      </c>
      <c r="C39" s="46" t="s">
        <v>8</v>
      </c>
      <c r="D39" s="54">
        <v>5</v>
      </c>
      <c r="E39" s="44" t="s">
        <v>305</v>
      </c>
      <c r="F39" s="48" t="s">
        <v>204</v>
      </c>
      <c r="G39" s="44" t="s">
        <v>9</v>
      </c>
      <c r="I39" s="23" t="s">
        <v>10</v>
      </c>
      <c r="P39" s="24"/>
      <c r="Q39" s="26"/>
    </row>
    <row r="40" spans="1:17" s="22" customFormat="1" ht="22.5" x14ac:dyDescent="0.25">
      <c r="A40" s="45">
        <v>27</v>
      </c>
      <c r="B40" s="44" t="s">
        <v>196</v>
      </c>
      <c r="C40" s="46" t="s">
        <v>8</v>
      </c>
      <c r="D40" s="54">
        <v>1</v>
      </c>
      <c r="E40" s="44" t="s">
        <v>305</v>
      </c>
      <c r="F40" s="48" t="s">
        <v>309</v>
      </c>
      <c r="G40" s="44" t="s">
        <v>9</v>
      </c>
      <c r="H40" s="27" t="s">
        <v>270</v>
      </c>
      <c r="I40" s="23" t="s">
        <v>10</v>
      </c>
      <c r="P40" s="24"/>
      <c r="Q40" s="26"/>
    </row>
    <row r="41" spans="1:17" s="22" customFormat="1" ht="22.5" x14ac:dyDescent="0.25">
      <c r="A41" s="45">
        <v>28</v>
      </c>
      <c r="B41" s="44" t="s">
        <v>310</v>
      </c>
      <c r="C41" s="46" t="s">
        <v>8</v>
      </c>
      <c r="D41" s="54">
        <v>1</v>
      </c>
      <c r="E41" s="44" t="s">
        <v>305</v>
      </c>
      <c r="F41" s="48" t="s">
        <v>311</v>
      </c>
      <c r="G41" s="44" t="s">
        <v>9</v>
      </c>
      <c r="H41" s="27" t="s">
        <v>270</v>
      </c>
      <c r="I41" s="23" t="s">
        <v>10</v>
      </c>
      <c r="P41" s="24"/>
      <c r="Q41" s="26"/>
    </row>
    <row r="42" spans="1:17" s="5" customFormat="1" ht="15" x14ac:dyDescent="0.25">
      <c r="A42" s="117" t="s">
        <v>210</v>
      </c>
      <c r="B42" s="117"/>
      <c r="C42" s="117"/>
      <c r="D42" s="117"/>
      <c r="E42" s="117"/>
      <c r="F42" s="117"/>
      <c r="G42" s="117"/>
      <c r="P42" s="6" t="s">
        <v>205</v>
      </c>
      <c r="Q42" s="18"/>
    </row>
    <row r="43" spans="1:17" s="28" customFormat="1" ht="22.5" x14ac:dyDescent="0.25">
      <c r="A43" s="45">
        <v>29</v>
      </c>
      <c r="B43" s="44" t="s">
        <v>273</v>
      </c>
      <c r="C43" s="46" t="s">
        <v>17</v>
      </c>
      <c r="D43" s="47">
        <v>5200</v>
      </c>
      <c r="E43" s="44" t="s">
        <v>305</v>
      </c>
      <c r="F43" s="48"/>
      <c r="G43" s="44"/>
      <c r="H43" s="35" t="s">
        <v>339</v>
      </c>
      <c r="I43" s="29" t="s">
        <v>10</v>
      </c>
      <c r="P43" s="30"/>
    </row>
    <row r="44" spans="1:17" s="28" customFormat="1" ht="22.5" x14ac:dyDescent="0.25">
      <c r="A44" s="45">
        <v>30</v>
      </c>
      <c r="B44" s="44" t="s">
        <v>271</v>
      </c>
      <c r="C44" s="46" t="s">
        <v>17</v>
      </c>
      <c r="D44" s="47">
        <v>2240</v>
      </c>
      <c r="E44" s="44" t="s">
        <v>305</v>
      </c>
      <c r="F44" s="48"/>
      <c r="G44" s="44"/>
      <c r="H44" s="35" t="s">
        <v>339</v>
      </c>
      <c r="I44" s="29" t="s">
        <v>10</v>
      </c>
      <c r="P44" s="30"/>
    </row>
    <row r="45" spans="1:17" s="28" customFormat="1" ht="22.5" x14ac:dyDescent="0.25">
      <c r="A45" s="45">
        <v>31</v>
      </c>
      <c r="B45" s="44" t="s">
        <v>338</v>
      </c>
      <c r="C45" s="46" t="s">
        <v>17</v>
      </c>
      <c r="D45" s="47">
        <v>5</v>
      </c>
      <c r="E45" s="44" t="s">
        <v>305</v>
      </c>
      <c r="F45" s="48"/>
      <c r="G45" s="44"/>
      <c r="I45" s="29" t="s">
        <v>10</v>
      </c>
      <c r="P45" s="30"/>
    </row>
    <row r="46" spans="1:17" s="28" customFormat="1" ht="22.5" x14ac:dyDescent="0.25">
      <c r="A46" s="45">
        <v>32</v>
      </c>
      <c r="B46" s="44" t="s">
        <v>342</v>
      </c>
      <c r="C46" s="46" t="s">
        <v>17</v>
      </c>
      <c r="D46" s="47">
        <v>420</v>
      </c>
      <c r="E46" s="44" t="s">
        <v>305</v>
      </c>
      <c r="F46" s="48"/>
      <c r="G46" s="44"/>
      <c r="I46" s="29" t="s">
        <v>10</v>
      </c>
      <c r="P46" s="30"/>
    </row>
    <row r="47" spans="1:17" s="22" customFormat="1" ht="67.5" x14ac:dyDescent="0.25">
      <c r="A47" s="45">
        <v>33</v>
      </c>
      <c r="B47" s="44" t="s">
        <v>16</v>
      </c>
      <c r="C47" s="46" t="s">
        <v>17</v>
      </c>
      <c r="D47" s="54">
        <f>1615*1.02</f>
        <v>1647.3</v>
      </c>
      <c r="E47" s="44" t="s">
        <v>305</v>
      </c>
      <c r="F47" s="48" t="s">
        <v>343</v>
      </c>
      <c r="G47" s="44" t="s">
        <v>312</v>
      </c>
      <c r="I47" s="23" t="s">
        <v>10</v>
      </c>
      <c r="P47" s="24"/>
      <c r="Q47" s="26"/>
    </row>
    <row r="48" spans="1:17" s="22" customFormat="1" ht="67.5" x14ac:dyDescent="0.25">
      <c r="A48" s="45">
        <v>34</v>
      </c>
      <c r="B48" s="44" t="s">
        <v>313</v>
      </c>
      <c r="C48" s="46" t="s">
        <v>17</v>
      </c>
      <c r="D48" s="47">
        <f>2620*1.02</f>
        <v>2672.4</v>
      </c>
      <c r="E48" s="44" t="s">
        <v>305</v>
      </c>
      <c r="F48" s="48" t="s">
        <v>344</v>
      </c>
      <c r="G48" s="44" t="s">
        <v>314</v>
      </c>
      <c r="I48" s="23" t="s">
        <v>10</v>
      </c>
      <c r="P48" s="24"/>
      <c r="Q48" s="26"/>
    </row>
    <row r="49" spans="1:17" s="22" customFormat="1" ht="67.5" x14ac:dyDescent="0.25">
      <c r="A49" s="45">
        <v>35</v>
      </c>
      <c r="B49" s="44" t="s">
        <v>315</v>
      </c>
      <c r="C49" s="46" t="s">
        <v>17</v>
      </c>
      <c r="D49" s="47">
        <f>2190*1.02</f>
        <v>2233.8000000000002</v>
      </c>
      <c r="E49" s="44" t="s">
        <v>305</v>
      </c>
      <c r="F49" s="48" t="s">
        <v>345</v>
      </c>
      <c r="G49" s="44" t="s">
        <v>341</v>
      </c>
      <c r="I49" s="23" t="s">
        <v>10</v>
      </c>
      <c r="P49" s="24"/>
      <c r="Q49" s="26"/>
    </row>
    <row r="50" spans="1:17" s="22" customFormat="1" ht="78.75" x14ac:dyDescent="0.25">
      <c r="A50" s="45">
        <v>36</v>
      </c>
      <c r="B50" s="44" t="s">
        <v>36</v>
      </c>
      <c r="C50" s="46" t="s">
        <v>17</v>
      </c>
      <c r="D50" s="47">
        <f>10*1.02</f>
        <v>10.199999999999999</v>
      </c>
      <c r="E50" s="44" t="s">
        <v>305</v>
      </c>
      <c r="F50" s="48" t="s">
        <v>211</v>
      </c>
      <c r="G50" s="44" t="s">
        <v>316</v>
      </c>
      <c r="I50" s="23" t="s">
        <v>10</v>
      </c>
      <c r="P50" s="24"/>
      <c r="Q50" s="26"/>
    </row>
    <row r="51" spans="1:17" s="28" customFormat="1" ht="56.25" x14ac:dyDescent="0.25">
      <c r="A51" s="45">
        <v>37</v>
      </c>
      <c r="B51" s="44" t="s">
        <v>320</v>
      </c>
      <c r="C51" s="46" t="s">
        <v>17</v>
      </c>
      <c r="D51" s="47">
        <f>420*1.02</f>
        <v>428.40000000000003</v>
      </c>
      <c r="E51" s="44" t="s">
        <v>305</v>
      </c>
      <c r="F51" s="48" t="s">
        <v>320</v>
      </c>
      <c r="G51" s="44" t="s">
        <v>340</v>
      </c>
      <c r="H51" s="34" t="s">
        <v>270</v>
      </c>
      <c r="I51" s="29" t="s">
        <v>10</v>
      </c>
      <c r="P51" s="30"/>
      <c r="Q51" s="33"/>
    </row>
    <row r="52" spans="1:17" s="28" customFormat="1" ht="45" x14ac:dyDescent="0.25">
      <c r="A52" s="45">
        <v>38</v>
      </c>
      <c r="B52" s="44" t="s">
        <v>317</v>
      </c>
      <c r="C52" s="46" t="s">
        <v>17</v>
      </c>
      <c r="D52" s="47">
        <f>1010*1.02</f>
        <v>1030.2</v>
      </c>
      <c r="E52" s="44" t="s">
        <v>319</v>
      </c>
      <c r="F52" s="48" t="s">
        <v>317</v>
      </c>
      <c r="G52" s="44" t="s">
        <v>318</v>
      </c>
      <c r="H52" s="34" t="s">
        <v>270</v>
      </c>
      <c r="I52" s="29" t="s">
        <v>10</v>
      </c>
      <c r="P52" s="30"/>
      <c r="Q52" s="33"/>
    </row>
    <row r="53" spans="1:17" s="5" customFormat="1" ht="15" x14ac:dyDescent="0.25">
      <c r="A53" s="117" t="s">
        <v>352</v>
      </c>
      <c r="B53" s="117"/>
      <c r="C53" s="117"/>
      <c r="D53" s="117"/>
      <c r="E53" s="117"/>
      <c r="F53" s="117"/>
      <c r="G53" s="117"/>
      <c r="P53" s="6" t="s">
        <v>205</v>
      </c>
      <c r="Q53" s="18"/>
    </row>
    <row r="54" spans="1:17" s="19" customFormat="1" ht="45" x14ac:dyDescent="0.25">
      <c r="A54" s="45">
        <v>39</v>
      </c>
      <c r="B54" s="44" t="s">
        <v>206</v>
      </c>
      <c r="C54" s="46" t="s">
        <v>15</v>
      </c>
      <c r="D54" s="47">
        <f>2240/100</f>
        <v>22.4</v>
      </c>
      <c r="E54" s="44" t="s">
        <v>319</v>
      </c>
      <c r="F54" s="48" t="s">
        <v>19</v>
      </c>
      <c r="G54" s="44"/>
      <c r="I54" s="20" t="s">
        <v>10</v>
      </c>
      <c r="P54" s="21"/>
      <c r="Q54" s="25"/>
    </row>
    <row r="55" spans="1:17" s="19" customFormat="1" ht="33.75" x14ac:dyDescent="0.25">
      <c r="A55" s="45">
        <v>40</v>
      </c>
      <c r="B55" s="44" t="s">
        <v>39</v>
      </c>
      <c r="C55" s="46" t="s">
        <v>17</v>
      </c>
      <c r="D55" s="47">
        <f>2240*1.02</f>
        <v>2284.8000000000002</v>
      </c>
      <c r="E55" s="44" t="s">
        <v>319</v>
      </c>
      <c r="F55" s="48" t="s">
        <v>20</v>
      </c>
      <c r="G55" s="44" t="s">
        <v>321</v>
      </c>
      <c r="I55" s="20" t="s">
        <v>10</v>
      </c>
      <c r="P55" s="21"/>
      <c r="Q55" s="25"/>
    </row>
    <row r="56" spans="1:17" s="19" customFormat="1" ht="22.5" x14ac:dyDescent="0.25">
      <c r="A56" s="45">
        <v>41</v>
      </c>
      <c r="B56" s="44" t="s">
        <v>21</v>
      </c>
      <c r="C56" s="46" t="s">
        <v>22</v>
      </c>
      <c r="D56" s="54">
        <v>448</v>
      </c>
      <c r="E56" s="44" t="s">
        <v>319</v>
      </c>
      <c r="F56" s="48" t="s">
        <v>207</v>
      </c>
      <c r="G56" s="44"/>
      <c r="I56" s="20" t="s">
        <v>10</v>
      </c>
      <c r="P56" s="21"/>
      <c r="Q56" s="25"/>
    </row>
    <row r="57" spans="1:17" s="28" customFormat="1" ht="22.5" x14ac:dyDescent="0.25">
      <c r="A57" s="45">
        <v>42</v>
      </c>
      <c r="B57" s="44" t="s">
        <v>327</v>
      </c>
      <c r="C57" s="46" t="s">
        <v>17</v>
      </c>
      <c r="D57" s="47">
        <f>5*1.02</f>
        <v>5.0999999999999996</v>
      </c>
      <c r="E57" s="44" t="s">
        <v>319</v>
      </c>
      <c r="F57" s="48" t="s">
        <v>327</v>
      </c>
      <c r="G57" s="44" t="s">
        <v>328</v>
      </c>
      <c r="H57" s="34" t="s">
        <v>270</v>
      </c>
      <c r="I57" s="29" t="s">
        <v>10</v>
      </c>
      <c r="P57" s="30"/>
      <c r="Q57" s="33"/>
    </row>
    <row r="58" spans="1:17" s="28" customFormat="1" ht="22.5" x14ac:dyDescent="0.25">
      <c r="A58" s="45">
        <v>43</v>
      </c>
      <c r="B58" s="44" t="s">
        <v>329</v>
      </c>
      <c r="C58" s="46" t="s">
        <v>8</v>
      </c>
      <c r="D58" s="47">
        <v>10</v>
      </c>
      <c r="E58" s="44" t="s">
        <v>319</v>
      </c>
      <c r="F58" s="48" t="s">
        <v>329</v>
      </c>
      <c r="G58" s="44"/>
      <c r="H58" s="34" t="s">
        <v>270</v>
      </c>
      <c r="I58" s="29" t="s">
        <v>10</v>
      </c>
      <c r="P58" s="30"/>
      <c r="Q58" s="33"/>
    </row>
    <row r="59" spans="1:17" s="19" customFormat="1" ht="45" x14ac:dyDescent="0.25">
      <c r="A59" s="45">
        <v>44</v>
      </c>
      <c r="B59" s="44" t="s">
        <v>23</v>
      </c>
      <c r="C59" s="46" t="s">
        <v>8</v>
      </c>
      <c r="D59" s="54">
        <v>45</v>
      </c>
      <c r="E59" s="44" t="s">
        <v>319</v>
      </c>
      <c r="F59" s="48" t="s">
        <v>322</v>
      </c>
      <c r="G59" s="44"/>
      <c r="I59" s="20" t="s">
        <v>10</v>
      </c>
      <c r="P59" s="21"/>
      <c r="Q59" s="25"/>
    </row>
    <row r="60" spans="1:17" s="22" customFormat="1" ht="33.75" x14ac:dyDescent="0.25">
      <c r="A60" s="45">
        <v>45</v>
      </c>
      <c r="B60" s="44" t="s">
        <v>168</v>
      </c>
      <c r="C60" s="46" t="s">
        <v>15</v>
      </c>
      <c r="D60" s="47">
        <f>(70*3)/100</f>
        <v>2.1</v>
      </c>
      <c r="E60" s="44" t="s">
        <v>319</v>
      </c>
      <c r="F60" s="48" t="s">
        <v>323</v>
      </c>
      <c r="G60" s="44"/>
      <c r="I60" s="23" t="s">
        <v>10</v>
      </c>
      <c r="P60" s="24"/>
      <c r="Q60" s="26"/>
    </row>
    <row r="61" spans="1:17" s="22" customFormat="1" ht="22.5" x14ac:dyDescent="0.25">
      <c r="A61" s="45">
        <v>46</v>
      </c>
      <c r="B61" s="44" t="s">
        <v>324</v>
      </c>
      <c r="C61" s="46" t="s">
        <v>8</v>
      </c>
      <c r="D61" s="54">
        <v>70</v>
      </c>
      <c r="E61" s="44" t="s">
        <v>319</v>
      </c>
      <c r="F61" s="48" t="s">
        <v>42</v>
      </c>
      <c r="G61" s="44"/>
      <c r="I61" s="23" t="s">
        <v>10</v>
      </c>
      <c r="P61" s="24"/>
      <c r="Q61" s="26"/>
    </row>
    <row r="62" spans="1:17" s="36" customFormat="1" ht="33.75" x14ac:dyDescent="0.25">
      <c r="A62" s="45">
        <v>47</v>
      </c>
      <c r="B62" s="44" t="s">
        <v>325</v>
      </c>
      <c r="C62" s="46" t="s">
        <v>8</v>
      </c>
      <c r="D62" s="54">
        <v>70</v>
      </c>
      <c r="E62" s="44" t="s">
        <v>319</v>
      </c>
      <c r="F62" s="48" t="s">
        <v>43</v>
      </c>
      <c r="G62" s="44"/>
      <c r="I62" s="37" t="s">
        <v>10</v>
      </c>
      <c r="P62" s="38"/>
      <c r="Q62" s="39"/>
    </row>
    <row r="63" spans="1:17" s="22" customFormat="1" ht="22.5" x14ac:dyDescent="0.25">
      <c r="A63" s="45">
        <v>48</v>
      </c>
      <c r="B63" s="44" t="s">
        <v>44</v>
      </c>
      <c r="C63" s="46" t="s">
        <v>8</v>
      </c>
      <c r="D63" s="54">
        <v>140</v>
      </c>
      <c r="E63" s="44" t="s">
        <v>122</v>
      </c>
      <c r="F63" s="48" t="s">
        <v>45</v>
      </c>
      <c r="G63" s="44"/>
      <c r="I63" s="23" t="s">
        <v>10</v>
      </c>
      <c r="P63" s="24"/>
      <c r="Q63" s="26"/>
    </row>
    <row r="64" spans="1:17" s="22" customFormat="1" ht="22.5" x14ac:dyDescent="0.25">
      <c r="A64" s="45">
        <v>49</v>
      </c>
      <c r="B64" s="44" t="s">
        <v>326</v>
      </c>
      <c r="C64" s="46" t="s">
        <v>8</v>
      </c>
      <c r="D64" s="54">
        <v>70</v>
      </c>
      <c r="E64" s="44" t="s">
        <v>122</v>
      </c>
      <c r="F64" s="48" t="s">
        <v>46</v>
      </c>
      <c r="G64" s="44"/>
      <c r="I64" s="23" t="s">
        <v>10</v>
      </c>
      <c r="P64" s="24"/>
      <c r="Q64" s="26"/>
    </row>
    <row r="65" spans="1:29" s="19" customFormat="1" ht="33.75" x14ac:dyDescent="0.25">
      <c r="A65" s="45">
        <v>50</v>
      </c>
      <c r="B65" s="44" t="s">
        <v>41</v>
      </c>
      <c r="C65" s="46" t="s">
        <v>8</v>
      </c>
      <c r="D65" s="54">
        <v>4</v>
      </c>
      <c r="E65" s="44" t="s">
        <v>319</v>
      </c>
      <c r="F65" s="48" t="s">
        <v>208</v>
      </c>
      <c r="G65" s="44" t="s">
        <v>9</v>
      </c>
      <c r="I65" s="20" t="s">
        <v>10</v>
      </c>
      <c r="P65" s="21"/>
      <c r="Q65" s="25"/>
    </row>
    <row r="66" spans="1:29" s="42" customFormat="1" ht="22.5" x14ac:dyDescent="0.25">
      <c r="A66" s="45">
        <v>51</v>
      </c>
      <c r="B66" s="44" t="s">
        <v>348</v>
      </c>
      <c r="C66" s="46" t="s">
        <v>8</v>
      </c>
      <c r="D66" s="47">
        <v>100</v>
      </c>
      <c r="E66" s="44" t="s">
        <v>319</v>
      </c>
      <c r="F66" s="48"/>
      <c r="G66" s="44"/>
      <c r="H66" s="31" t="s">
        <v>270</v>
      </c>
      <c r="I66" s="41"/>
      <c r="P66" s="43"/>
    </row>
    <row r="67" spans="1:29" s="28" customFormat="1" ht="22.5" x14ac:dyDescent="0.25">
      <c r="A67" s="45">
        <v>52</v>
      </c>
      <c r="B67" s="44" t="s">
        <v>331</v>
      </c>
      <c r="C67" s="46" t="s">
        <v>17</v>
      </c>
      <c r="D67" s="47">
        <f>15*1.03</f>
        <v>15.450000000000001</v>
      </c>
      <c r="E67" s="44" t="s">
        <v>319</v>
      </c>
      <c r="F67" s="44" t="s">
        <v>331</v>
      </c>
      <c r="G67" s="44" t="s">
        <v>332</v>
      </c>
      <c r="H67" s="34" t="s">
        <v>270</v>
      </c>
      <c r="I67" s="29" t="s">
        <v>10</v>
      </c>
      <c r="P67" s="30"/>
      <c r="Q67" s="33"/>
    </row>
    <row r="68" spans="1:29" x14ac:dyDescent="0.2">
      <c r="A68" s="1"/>
      <c r="B68" s="59" t="s">
        <v>354</v>
      </c>
      <c r="C68" s="59"/>
      <c r="D68" s="59"/>
      <c r="E68" s="60"/>
      <c r="F68" s="61"/>
      <c r="G68" s="1"/>
      <c r="L68" s="58"/>
      <c r="M68" s="58"/>
      <c r="N68" s="58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">
      <c r="A69" s="1"/>
      <c r="B69" s="59" t="s">
        <v>355</v>
      </c>
      <c r="C69" s="59"/>
      <c r="D69" s="59"/>
      <c r="E69" s="60"/>
      <c r="F69" s="61"/>
      <c r="G69" s="1"/>
      <c r="L69" s="58"/>
      <c r="M69" s="58"/>
      <c r="N69" s="58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s="5" customFormat="1" ht="18.75" customHeight="1" x14ac:dyDescent="0.25">
      <c r="A70" s="49"/>
      <c r="B70" s="49"/>
      <c r="C70" s="49"/>
      <c r="D70" s="49"/>
      <c r="E70" s="49"/>
      <c r="F70" s="49"/>
      <c r="G70" s="49"/>
    </row>
    <row r="71" spans="1:29" s="11" customFormat="1" ht="15" x14ac:dyDescent="0.25">
      <c r="A71" s="12"/>
      <c r="B71" s="107" t="s">
        <v>350</v>
      </c>
      <c r="C71" s="107"/>
      <c r="D71" s="108" t="s">
        <v>346</v>
      </c>
      <c r="E71" s="108"/>
      <c r="F71" s="108"/>
      <c r="G71" s="108"/>
      <c r="H71" s="5"/>
      <c r="I71" s="5"/>
      <c r="J71" s="5"/>
      <c r="K71" s="5"/>
      <c r="L71" s="5"/>
      <c r="M71" s="5"/>
      <c r="N71" s="5"/>
      <c r="O71" s="5"/>
      <c r="P71" s="13"/>
      <c r="Q71" s="14" t="s">
        <v>25</v>
      </c>
      <c r="R71" s="14" t="s">
        <v>25</v>
      </c>
      <c r="S71" s="15" t="s">
        <v>24</v>
      </c>
      <c r="T71" s="15" t="s">
        <v>25</v>
      </c>
      <c r="U71" s="15" t="s">
        <v>25</v>
      </c>
      <c r="V71" s="15" t="s">
        <v>25</v>
      </c>
      <c r="W71" s="14"/>
      <c r="X71" s="14"/>
      <c r="Y71" s="15"/>
      <c r="Z71" s="15"/>
      <c r="AA71" s="15"/>
      <c r="AB71" s="15"/>
    </row>
    <row r="72" spans="1:29" s="16" customFormat="1" ht="20.25" customHeight="1" x14ac:dyDescent="0.25">
      <c r="A72" s="17"/>
      <c r="B72" s="109" t="s">
        <v>269</v>
      </c>
      <c r="C72" s="109"/>
      <c r="D72" s="109"/>
      <c r="E72" s="109"/>
      <c r="F72" s="109"/>
      <c r="G72" s="109"/>
      <c r="P72" s="13"/>
      <c r="Q72" s="14"/>
      <c r="R72" s="14"/>
      <c r="S72" s="15"/>
      <c r="T72" s="15"/>
      <c r="U72" s="15"/>
      <c r="V72" s="15"/>
      <c r="W72" s="14"/>
      <c r="X72" s="14"/>
      <c r="Y72" s="15"/>
      <c r="Z72" s="15"/>
      <c r="AA72" s="15"/>
      <c r="AB72" s="15"/>
    </row>
    <row r="77" spans="1:29" s="5" customFormat="1" ht="15" x14ac:dyDescent="0.25">
      <c r="A77" s="56"/>
      <c r="B77" s="11"/>
      <c r="C77" s="56"/>
      <c r="D77" s="56"/>
      <c r="E77" s="56"/>
      <c r="F77" s="56"/>
      <c r="G77" s="56"/>
    </row>
    <row r="78" spans="1:29" s="5" customFormat="1" ht="15" x14ac:dyDescent="0.25">
      <c r="A78" s="56"/>
      <c r="B78" s="11"/>
      <c r="C78" s="56"/>
      <c r="D78" s="56"/>
      <c r="E78" s="56"/>
      <c r="F78" s="56"/>
      <c r="G78" s="56"/>
    </row>
    <row r="79" spans="1:29" s="5" customFormat="1" ht="15" x14ac:dyDescent="0.25">
      <c r="A79" s="56"/>
      <c r="B79" s="11"/>
      <c r="C79" s="56"/>
      <c r="D79" s="56"/>
      <c r="E79" s="56"/>
      <c r="F79" s="56"/>
      <c r="G79" s="56"/>
    </row>
  </sheetData>
  <mergeCells count="15">
    <mergeCell ref="B72:G72"/>
    <mergeCell ref="A25:G25"/>
    <mergeCell ref="A53:G53"/>
    <mergeCell ref="B71:C71"/>
    <mergeCell ref="D71:G71"/>
    <mergeCell ref="A28:G28"/>
    <mergeCell ref="A42:G42"/>
    <mergeCell ref="F9:G9"/>
    <mergeCell ref="A10:G10"/>
    <mergeCell ref="A11:G11"/>
    <mergeCell ref="A3:G3"/>
    <mergeCell ref="A4:G4"/>
    <mergeCell ref="A5:G5"/>
    <mergeCell ref="A6:G6"/>
    <mergeCell ref="F8:G8"/>
  </mergeCells>
  <printOptions horizontalCentered="1"/>
  <pageMargins left="0.31496062992125984" right="0.31496062992125984" top="0.31496062992125984" bottom="0.31496062992125984" header="0.19685039370078741" footer="0.19685039370078741"/>
  <pageSetup paperSize="9" scale="75" fitToHeight="0" orientation="portrait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0"/>
  <sheetViews>
    <sheetView tabSelected="1" view="pageBreakPreview" topLeftCell="A37" zoomScaleNormal="100" zoomScaleSheetLayoutView="100" workbookViewId="0">
      <selection activeCell="A38" sqref="A38:A48"/>
    </sheetView>
  </sheetViews>
  <sheetFormatPr defaultColWidth="9.140625" defaultRowHeight="11.25" customHeight="1" x14ac:dyDescent="0.2"/>
  <cols>
    <col min="1" max="1" width="5.5703125" style="67" customWidth="1"/>
    <col min="2" max="2" width="44.42578125" style="66" customWidth="1"/>
    <col min="3" max="3" width="10.7109375" style="66" customWidth="1"/>
    <col min="4" max="4" width="12.28515625" style="66" customWidth="1"/>
    <col min="5" max="5" width="12.5703125" style="66" customWidth="1"/>
    <col min="6" max="6" width="22.140625" style="66" customWidth="1"/>
    <col min="7" max="7" width="22" style="66" customWidth="1"/>
    <col min="8" max="8" width="9.140625" style="62"/>
    <col min="9" max="9" width="4.7109375" style="62" hidden="1" customWidth="1"/>
    <col min="10" max="15" width="9.140625" style="62"/>
    <col min="16" max="16" width="135.28515625" style="65" hidden="1" customWidth="1"/>
    <col min="17" max="18" width="55.140625" style="64" hidden="1" customWidth="1"/>
    <col min="19" max="22" width="69" style="63" hidden="1" customWidth="1"/>
    <col min="23" max="24" width="55.140625" style="64" hidden="1" customWidth="1"/>
    <col min="25" max="28" width="69" style="63" hidden="1" customWidth="1"/>
    <col min="29" max="16384" width="9.140625" style="62"/>
  </cols>
  <sheetData>
    <row r="1" spans="1:16" ht="12.75" x14ac:dyDescent="0.2">
      <c r="G1" s="105" t="s">
        <v>347</v>
      </c>
    </row>
    <row r="2" spans="1:16" ht="12.75" x14ac:dyDescent="0.2">
      <c r="G2" s="105" t="s">
        <v>419</v>
      </c>
    </row>
    <row r="3" spans="1:16" s="68" customFormat="1" ht="18" x14ac:dyDescent="0.25">
      <c r="A3" s="125" t="s">
        <v>0</v>
      </c>
      <c r="B3" s="125"/>
      <c r="C3" s="125"/>
      <c r="D3" s="125"/>
      <c r="E3" s="125"/>
      <c r="F3" s="125"/>
      <c r="G3" s="125"/>
    </row>
    <row r="4" spans="1:16" s="68" customFormat="1" ht="15" x14ac:dyDescent="0.25">
      <c r="A4" s="126" t="s">
        <v>212</v>
      </c>
      <c r="B4" s="126"/>
      <c r="C4" s="126"/>
      <c r="D4" s="126"/>
      <c r="E4" s="126"/>
      <c r="F4" s="126"/>
      <c r="G4" s="126"/>
    </row>
    <row r="5" spans="1:16" s="68" customFormat="1" ht="15" x14ac:dyDescent="0.25">
      <c r="A5" s="126" t="s">
        <v>418</v>
      </c>
      <c r="B5" s="126"/>
      <c r="C5" s="126"/>
      <c r="D5" s="126"/>
      <c r="E5" s="126"/>
      <c r="F5" s="126"/>
      <c r="G5" s="126"/>
    </row>
    <row r="6" spans="1:16" s="68" customFormat="1" ht="15" x14ac:dyDescent="0.25">
      <c r="A6" s="126" t="s">
        <v>417</v>
      </c>
      <c r="B6" s="126"/>
      <c r="C6" s="126"/>
      <c r="D6" s="126"/>
      <c r="E6" s="126"/>
      <c r="F6" s="126"/>
      <c r="G6" s="126"/>
    </row>
    <row r="7" spans="1:16" s="68" customFormat="1" ht="9.75" customHeight="1" x14ac:dyDescent="0.25">
      <c r="A7" s="104"/>
      <c r="B7" s="69"/>
      <c r="C7" s="69"/>
      <c r="D7" s="69"/>
      <c r="E7" s="69"/>
      <c r="F7" s="69"/>
      <c r="G7" s="69"/>
    </row>
    <row r="8" spans="1:16" s="68" customFormat="1" ht="36" customHeight="1" x14ac:dyDescent="0.25">
      <c r="A8" s="103" t="s">
        <v>1</v>
      </c>
      <c r="B8" s="102" t="s">
        <v>2</v>
      </c>
      <c r="C8" s="102" t="s">
        <v>3</v>
      </c>
      <c r="D8" s="102" t="s">
        <v>4</v>
      </c>
      <c r="E8" s="102" t="s">
        <v>5</v>
      </c>
      <c r="F8" s="128" t="s">
        <v>6</v>
      </c>
      <c r="G8" s="128"/>
    </row>
    <row r="9" spans="1:16" s="68" customFormat="1" ht="15" x14ac:dyDescent="0.25">
      <c r="A9" s="101">
        <v>1</v>
      </c>
      <c r="B9" s="100">
        <v>3</v>
      </c>
      <c r="C9" s="100">
        <v>4</v>
      </c>
      <c r="D9" s="100">
        <v>5</v>
      </c>
      <c r="E9" s="100">
        <v>6</v>
      </c>
      <c r="F9" s="129">
        <v>7</v>
      </c>
      <c r="G9" s="130"/>
    </row>
    <row r="10" spans="1:16" s="68" customFormat="1" ht="15" x14ac:dyDescent="0.25">
      <c r="A10" s="127" t="s">
        <v>416</v>
      </c>
      <c r="B10" s="127"/>
      <c r="C10" s="127"/>
      <c r="D10" s="127"/>
      <c r="E10" s="127"/>
      <c r="F10" s="127"/>
      <c r="G10" s="127"/>
      <c r="P10" s="96" t="s">
        <v>26</v>
      </c>
    </row>
    <row r="11" spans="1:16" s="88" customFormat="1" ht="33.75" x14ac:dyDescent="0.25">
      <c r="A11" s="87">
        <v>1</v>
      </c>
      <c r="B11" s="83" t="s">
        <v>27</v>
      </c>
      <c r="C11" s="86" t="s">
        <v>8</v>
      </c>
      <c r="D11" s="85">
        <v>2</v>
      </c>
      <c r="E11" s="83" t="s">
        <v>378</v>
      </c>
      <c r="F11" s="84" t="s">
        <v>415</v>
      </c>
      <c r="G11" s="83" t="s">
        <v>9</v>
      </c>
      <c r="I11" s="90" t="s">
        <v>10</v>
      </c>
      <c r="P11" s="89"/>
    </row>
    <row r="12" spans="1:16" s="88" customFormat="1" ht="33.75" x14ac:dyDescent="0.25">
      <c r="A12" s="87">
        <v>2</v>
      </c>
      <c r="B12" s="83" t="s">
        <v>28</v>
      </c>
      <c r="C12" s="86" t="s">
        <v>8</v>
      </c>
      <c r="D12" s="85">
        <v>2</v>
      </c>
      <c r="E12" s="83" t="s">
        <v>378</v>
      </c>
      <c r="F12" s="84" t="s">
        <v>414</v>
      </c>
      <c r="G12" s="83" t="s">
        <v>9</v>
      </c>
      <c r="I12" s="90" t="s">
        <v>10</v>
      </c>
      <c r="P12" s="89"/>
    </row>
    <row r="13" spans="1:16" s="79" customFormat="1" ht="90" x14ac:dyDescent="0.25">
      <c r="A13" s="87">
        <v>3</v>
      </c>
      <c r="B13" s="83" t="s">
        <v>29</v>
      </c>
      <c r="C13" s="86" t="s">
        <v>8</v>
      </c>
      <c r="D13" s="85">
        <v>575</v>
      </c>
      <c r="E13" s="83" t="s">
        <v>378</v>
      </c>
      <c r="F13" s="84" t="s">
        <v>413</v>
      </c>
      <c r="G13" s="83" t="s">
        <v>412</v>
      </c>
      <c r="I13" s="81" t="s">
        <v>10</v>
      </c>
      <c r="P13" s="80"/>
    </row>
    <row r="14" spans="1:16" s="79" customFormat="1" ht="33.75" x14ac:dyDescent="0.25">
      <c r="A14" s="87">
        <v>4</v>
      </c>
      <c r="B14" s="83" t="s">
        <v>411</v>
      </c>
      <c r="C14" s="86" t="s">
        <v>8</v>
      </c>
      <c r="D14" s="85">
        <v>428</v>
      </c>
      <c r="E14" s="83" t="s">
        <v>378</v>
      </c>
      <c r="F14" s="84" t="s">
        <v>410</v>
      </c>
      <c r="G14" s="83" t="s">
        <v>9</v>
      </c>
      <c r="I14" s="81" t="s">
        <v>10</v>
      </c>
      <c r="P14" s="80"/>
    </row>
    <row r="15" spans="1:16" s="79" customFormat="1" ht="45" x14ac:dyDescent="0.25">
      <c r="A15" s="87">
        <v>5</v>
      </c>
      <c r="B15" s="83" t="s">
        <v>409</v>
      </c>
      <c r="C15" s="86" t="s">
        <v>8</v>
      </c>
      <c r="D15" s="85">
        <v>147</v>
      </c>
      <c r="E15" s="83" t="s">
        <v>378</v>
      </c>
      <c r="F15" s="84" t="s">
        <v>408</v>
      </c>
      <c r="G15" s="83" t="s">
        <v>9</v>
      </c>
      <c r="I15" s="81" t="s">
        <v>10</v>
      </c>
      <c r="P15" s="80"/>
    </row>
    <row r="16" spans="1:16" s="88" customFormat="1" ht="45" x14ac:dyDescent="0.25">
      <c r="A16" s="87">
        <v>6</v>
      </c>
      <c r="B16" s="83" t="s">
        <v>30</v>
      </c>
      <c r="C16" s="86" t="s">
        <v>8</v>
      </c>
      <c r="D16" s="85">
        <v>53</v>
      </c>
      <c r="E16" s="83" t="s">
        <v>378</v>
      </c>
      <c r="F16" s="84" t="s">
        <v>407</v>
      </c>
      <c r="G16" s="83" t="s">
        <v>9</v>
      </c>
      <c r="I16" s="90" t="s">
        <v>10</v>
      </c>
      <c r="P16" s="89"/>
    </row>
    <row r="17" spans="1:16" s="88" customFormat="1" ht="33.75" x14ac:dyDescent="0.25">
      <c r="A17" s="87">
        <v>7</v>
      </c>
      <c r="B17" s="83" t="s">
        <v>406</v>
      </c>
      <c r="C17" s="86" t="s">
        <v>8</v>
      </c>
      <c r="D17" s="85">
        <v>53</v>
      </c>
      <c r="E17" s="83" t="s">
        <v>378</v>
      </c>
      <c r="F17" s="84" t="s">
        <v>405</v>
      </c>
      <c r="G17" s="83" t="s">
        <v>9</v>
      </c>
      <c r="I17" s="90" t="s">
        <v>10</v>
      </c>
      <c r="P17" s="89"/>
    </row>
    <row r="18" spans="1:16" s="88" customFormat="1" ht="45" x14ac:dyDescent="0.25">
      <c r="A18" s="87">
        <v>8</v>
      </c>
      <c r="B18" s="83" t="s">
        <v>31</v>
      </c>
      <c r="C18" s="86" t="s">
        <v>8</v>
      </c>
      <c r="D18" s="85">
        <v>10</v>
      </c>
      <c r="E18" s="83" t="s">
        <v>378</v>
      </c>
      <c r="F18" s="84" t="s">
        <v>404</v>
      </c>
      <c r="G18" s="83" t="s">
        <v>9</v>
      </c>
      <c r="I18" s="90" t="s">
        <v>10</v>
      </c>
      <c r="P18" s="89"/>
    </row>
    <row r="19" spans="1:16" s="88" customFormat="1" ht="33.75" x14ac:dyDescent="0.25">
      <c r="A19" s="87">
        <v>9</v>
      </c>
      <c r="B19" s="83" t="s">
        <v>403</v>
      </c>
      <c r="C19" s="86" t="s">
        <v>8</v>
      </c>
      <c r="D19" s="85">
        <v>10</v>
      </c>
      <c r="E19" s="83" t="s">
        <v>378</v>
      </c>
      <c r="F19" s="84" t="s">
        <v>402</v>
      </c>
      <c r="G19" s="83" t="s">
        <v>9</v>
      </c>
      <c r="I19" s="90" t="s">
        <v>10</v>
      </c>
      <c r="P19" s="89"/>
    </row>
    <row r="20" spans="1:16" s="79" customFormat="1" ht="22.5" x14ac:dyDescent="0.25">
      <c r="A20" s="87">
        <v>10</v>
      </c>
      <c r="B20" s="83" t="s">
        <v>401</v>
      </c>
      <c r="C20" s="86" t="s">
        <v>8</v>
      </c>
      <c r="D20" s="85">
        <v>10</v>
      </c>
      <c r="E20" s="83" t="s">
        <v>378</v>
      </c>
      <c r="F20" s="84" t="s">
        <v>400</v>
      </c>
      <c r="G20" s="83" t="s">
        <v>9</v>
      </c>
      <c r="I20" s="81" t="s">
        <v>10</v>
      </c>
      <c r="P20" s="80"/>
    </row>
    <row r="21" spans="1:16" s="79" customFormat="1" ht="22.5" x14ac:dyDescent="0.25">
      <c r="A21" s="87">
        <v>11</v>
      </c>
      <c r="B21" s="83" t="s">
        <v>399</v>
      </c>
      <c r="C21" s="86" t="s">
        <v>8</v>
      </c>
      <c r="D21" s="85">
        <v>10</v>
      </c>
      <c r="E21" s="83" t="s">
        <v>378</v>
      </c>
      <c r="F21" s="84" t="s">
        <v>398</v>
      </c>
      <c r="G21" s="83" t="s">
        <v>9</v>
      </c>
      <c r="I21" s="81" t="s">
        <v>10</v>
      </c>
      <c r="P21" s="80"/>
    </row>
    <row r="22" spans="1:16" s="88" customFormat="1" ht="33.75" x14ac:dyDescent="0.25">
      <c r="A22" s="87">
        <v>12</v>
      </c>
      <c r="B22" s="83" t="s">
        <v>33</v>
      </c>
      <c r="C22" s="86" t="s">
        <v>8</v>
      </c>
      <c r="D22" s="85">
        <v>1</v>
      </c>
      <c r="E22" s="83" t="s">
        <v>378</v>
      </c>
      <c r="F22" s="84" t="s">
        <v>397</v>
      </c>
      <c r="G22" s="83" t="s">
        <v>9</v>
      </c>
      <c r="I22" s="90" t="s">
        <v>10</v>
      </c>
      <c r="P22" s="89"/>
    </row>
    <row r="23" spans="1:16" s="88" customFormat="1" ht="22.5" x14ac:dyDescent="0.25">
      <c r="A23" s="87">
        <v>13</v>
      </c>
      <c r="B23" s="83" t="s">
        <v>34</v>
      </c>
      <c r="C23" s="86" t="s">
        <v>8</v>
      </c>
      <c r="D23" s="85">
        <v>1</v>
      </c>
      <c r="E23" s="83" t="s">
        <v>378</v>
      </c>
      <c r="F23" s="84" t="s">
        <v>396</v>
      </c>
      <c r="G23" s="83" t="s">
        <v>9</v>
      </c>
      <c r="I23" s="90" t="s">
        <v>10</v>
      </c>
      <c r="P23" s="89"/>
    </row>
    <row r="24" spans="1:16" s="88" customFormat="1" ht="45" x14ac:dyDescent="0.25">
      <c r="A24" s="87">
        <v>14</v>
      </c>
      <c r="B24" s="83" t="s">
        <v>395</v>
      </c>
      <c r="C24" s="86" t="s">
        <v>8</v>
      </c>
      <c r="D24" s="85">
        <v>2</v>
      </c>
      <c r="E24" s="83" t="s">
        <v>378</v>
      </c>
      <c r="F24" s="84" t="s">
        <v>394</v>
      </c>
      <c r="G24" s="83" t="s">
        <v>9</v>
      </c>
      <c r="I24" s="90" t="s">
        <v>10</v>
      </c>
      <c r="P24" s="89"/>
    </row>
    <row r="25" spans="1:16" s="88" customFormat="1" ht="22.5" x14ac:dyDescent="0.25">
      <c r="A25" s="87">
        <v>15</v>
      </c>
      <c r="B25" s="83" t="s">
        <v>35</v>
      </c>
      <c r="C25" s="86" t="s">
        <v>8</v>
      </c>
      <c r="D25" s="85">
        <v>4</v>
      </c>
      <c r="E25" s="83" t="s">
        <v>378</v>
      </c>
      <c r="F25" s="84" t="s">
        <v>393</v>
      </c>
      <c r="G25" s="83" t="s">
        <v>9</v>
      </c>
      <c r="I25" s="90" t="s">
        <v>10</v>
      </c>
      <c r="P25" s="89"/>
    </row>
    <row r="26" spans="1:16" s="88" customFormat="1" ht="22.5" x14ac:dyDescent="0.25">
      <c r="A26" s="87">
        <v>16</v>
      </c>
      <c r="B26" s="83" t="s">
        <v>392</v>
      </c>
      <c r="C26" s="86" t="s">
        <v>8</v>
      </c>
      <c r="D26" s="85">
        <v>4</v>
      </c>
      <c r="E26" s="83" t="s">
        <v>378</v>
      </c>
      <c r="F26" s="84" t="s">
        <v>391</v>
      </c>
      <c r="G26" s="83" t="s">
        <v>9</v>
      </c>
      <c r="I26" s="90" t="s">
        <v>10</v>
      </c>
      <c r="P26" s="89"/>
    </row>
    <row r="27" spans="1:16" s="97" customFormat="1" ht="22.5" x14ac:dyDescent="0.25">
      <c r="A27" s="87">
        <v>17</v>
      </c>
      <c r="B27" s="83" t="s">
        <v>390</v>
      </c>
      <c r="C27" s="86" t="s">
        <v>8</v>
      </c>
      <c r="D27" s="85">
        <v>147</v>
      </c>
      <c r="E27" s="83" t="s">
        <v>378</v>
      </c>
      <c r="F27" s="83" t="s">
        <v>390</v>
      </c>
      <c r="G27" s="83" t="s">
        <v>9</v>
      </c>
      <c r="H27" s="82" t="s">
        <v>270</v>
      </c>
      <c r="I27" s="99" t="s">
        <v>10</v>
      </c>
      <c r="P27" s="98"/>
    </row>
    <row r="28" spans="1:16" s="97" customFormat="1" ht="22.5" x14ac:dyDescent="0.25">
      <c r="A28" s="87">
        <v>18</v>
      </c>
      <c r="B28" s="83" t="s">
        <v>389</v>
      </c>
      <c r="C28" s="86" t="s">
        <v>8</v>
      </c>
      <c r="D28" s="85">
        <v>2</v>
      </c>
      <c r="E28" s="83" t="s">
        <v>378</v>
      </c>
      <c r="F28" s="83" t="s">
        <v>389</v>
      </c>
      <c r="G28" s="83" t="s">
        <v>9</v>
      </c>
      <c r="H28" s="82" t="s">
        <v>270</v>
      </c>
      <c r="I28" s="99" t="s">
        <v>10</v>
      </c>
      <c r="P28" s="98"/>
    </row>
    <row r="29" spans="1:16" s="68" customFormat="1" ht="15" x14ac:dyDescent="0.25">
      <c r="A29" s="127" t="s">
        <v>209</v>
      </c>
      <c r="B29" s="127"/>
      <c r="C29" s="127"/>
      <c r="D29" s="127"/>
      <c r="E29" s="127"/>
      <c r="F29" s="127"/>
      <c r="G29" s="127"/>
      <c r="P29" s="96" t="s">
        <v>388</v>
      </c>
    </row>
    <row r="30" spans="1:16" s="97" customFormat="1" ht="22.5" x14ac:dyDescent="0.25">
      <c r="A30" s="87">
        <v>19</v>
      </c>
      <c r="B30" s="83" t="s">
        <v>272</v>
      </c>
      <c r="C30" s="86" t="s">
        <v>17</v>
      </c>
      <c r="D30" s="92">
        <v>325</v>
      </c>
      <c r="E30" s="83" t="s">
        <v>378</v>
      </c>
      <c r="F30" s="84"/>
      <c r="G30" s="83"/>
      <c r="I30" s="99" t="s">
        <v>10</v>
      </c>
      <c r="P30" s="98"/>
    </row>
    <row r="31" spans="1:16" s="97" customFormat="1" ht="22.5" x14ac:dyDescent="0.25">
      <c r="A31" s="87">
        <v>20</v>
      </c>
      <c r="B31" s="83" t="s">
        <v>273</v>
      </c>
      <c r="C31" s="86" t="s">
        <v>17</v>
      </c>
      <c r="D31" s="92">
        <v>125</v>
      </c>
      <c r="E31" s="83" t="s">
        <v>378</v>
      </c>
      <c r="F31" s="84"/>
      <c r="G31" s="83"/>
      <c r="I31" s="99" t="s">
        <v>10</v>
      </c>
      <c r="P31" s="98"/>
    </row>
    <row r="32" spans="1:16" s="97" customFormat="1" ht="22.5" x14ac:dyDescent="0.25">
      <c r="A32" s="87">
        <v>21</v>
      </c>
      <c r="B32" s="83" t="s">
        <v>271</v>
      </c>
      <c r="C32" s="86" t="s">
        <v>17</v>
      </c>
      <c r="D32" s="92">
        <v>1870</v>
      </c>
      <c r="E32" s="83" t="s">
        <v>378</v>
      </c>
      <c r="F32" s="84"/>
      <c r="G32" s="83"/>
      <c r="I32" s="99" t="s">
        <v>10</v>
      </c>
      <c r="P32" s="98"/>
    </row>
    <row r="33" spans="1:16" s="79" customFormat="1" ht="67.5" x14ac:dyDescent="0.25">
      <c r="A33" s="87">
        <v>22</v>
      </c>
      <c r="B33" s="83" t="s">
        <v>387</v>
      </c>
      <c r="C33" s="86" t="s">
        <v>17</v>
      </c>
      <c r="D33" s="92">
        <f>2240*1.02</f>
        <v>2284.8000000000002</v>
      </c>
      <c r="E33" s="83" t="s">
        <v>378</v>
      </c>
      <c r="F33" s="84" t="s">
        <v>386</v>
      </c>
      <c r="G33" s="83" t="s">
        <v>385</v>
      </c>
      <c r="I33" s="81" t="s">
        <v>10</v>
      </c>
      <c r="P33" s="80"/>
    </row>
    <row r="34" spans="1:16" s="79" customFormat="1" ht="67.5" x14ac:dyDescent="0.25">
      <c r="A34" s="87">
        <v>23</v>
      </c>
      <c r="B34" s="83" t="s">
        <v>384</v>
      </c>
      <c r="C34" s="86" t="s">
        <v>17</v>
      </c>
      <c r="D34" s="92">
        <f>15*1.02</f>
        <v>15.3</v>
      </c>
      <c r="E34" s="83" t="s">
        <v>378</v>
      </c>
      <c r="F34" s="84" t="s">
        <v>383</v>
      </c>
      <c r="G34" s="83" t="s">
        <v>382</v>
      </c>
      <c r="H34" s="82" t="s">
        <v>270</v>
      </c>
      <c r="I34" s="81" t="s">
        <v>10</v>
      </c>
      <c r="P34" s="80"/>
    </row>
    <row r="35" spans="1:16" s="79" customFormat="1" ht="78.75" x14ac:dyDescent="0.25">
      <c r="A35" s="87">
        <v>24</v>
      </c>
      <c r="B35" s="83" t="s">
        <v>36</v>
      </c>
      <c r="C35" s="86" t="s">
        <v>17</v>
      </c>
      <c r="D35" s="92">
        <f>35*1.02</f>
        <v>35.700000000000003</v>
      </c>
      <c r="E35" s="83" t="s">
        <v>378</v>
      </c>
      <c r="F35" s="84" t="s">
        <v>381</v>
      </c>
      <c r="G35" s="83" t="s">
        <v>380</v>
      </c>
      <c r="H35" s="82"/>
      <c r="I35" s="81" t="s">
        <v>10</v>
      </c>
      <c r="P35" s="80"/>
    </row>
    <row r="36" spans="1:16" s="79" customFormat="1" ht="78.75" x14ac:dyDescent="0.25">
      <c r="A36" s="87">
        <v>25</v>
      </c>
      <c r="B36" s="83" t="s">
        <v>379</v>
      </c>
      <c r="C36" s="86" t="s">
        <v>17</v>
      </c>
      <c r="D36" s="92">
        <f>30*1.02</f>
        <v>30.6</v>
      </c>
      <c r="E36" s="83" t="s">
        <v>378</v>
      </c>
      <c r="F36" s="84" t="s">
        <v>377</v>
      </c>
      <c r="G36" s="83" t="s">
        <v>376</v>
      </c>
      <c r="H36" s="82" t="s">
        <v>270</v>
      </c>
      <c r="I36" s="81" t="s">
        <v>10</v>
      </c>
      <c r="P36" s="80"/>
    </row>
    <row r="37" spans="1:16" s="68" customFormat="1" ht="15" x14ac:dyDescent="0.25">
      <c r="A37" s="127" t="s">
        <v>375</v>
      </c>
      <c r="B37" s="127"/>
      <c r="C37" s="127"/>
      <c r="D37" s="127"/>
      <c r="E37" s="127"/>
      <c r="F37" s="127"/>
      <c r="G37" s="127"/>
      <c r="P37" s="96" t="s">
        <v>374</v>
      </c>
    </row>
    <row r="38" spans="1:16" s="79" customFormat="1" ht="45" x14ac:dyDescent="0.25">
      <c r="A38" s="87">
        <v>26</v>
      </c>
      <c r="B38" s="83" t="s">
        <v>373</v>
      </c>
      <c r="C38" s="86" t="s">
        <v>15</v>
      </c>
      <c r="D38" s="92">
        <v>18.7</v>
      </c>
      <c r="E38" s="83" t="s">
        <v>357</v>
      </c>
      <c r="F38" s="84" t="s">
        <v>19</v>
      </c>
      <c r="G38" s="83"/>
      <c r="I38" s="81" t="s">
        <v>10</v>
      </c>
      <c r="P38" s="80"/>
    </row>
    <row r="39" spans="1:16" s="79" customFormat="1" ht="33.75" x14ac:dyDescent="0.25">
      <c r="A39" s="87">
        <v>27</v>
      </c>
      <c r="B39" s="83" t="s">
        <v>372</v>
      </c>
      <c r="C39" s="86" t="s">
        <v>17</v>
      </c>
      <c r="D39" s="85">
        <f>1870*1.02</f>
        <v>1907.4</v>
      </c>
      <c r="E39" s="83" t="s">
        <v>357</v>
      </c>
      <c r="F39" s="84" t="s">
        <v>20</v>
      </c>
      <c r="G39" s="83" t="s">
        <v>371</v>
      </c>
      <c r="I39" s="81" t="s">
        <v>10</v>
      </c>
      <c r="P39" s="80"/>
    </row>
    <row r="40" spans="1:16" s="79" customFormat="1" ht="22.5" x14ac:dyDescent="0.25">
      <c r="A40" s="87">
        <v>28</v>
      </c>
      <c r="B40" s="83" t="s">
        <v>21</v>
      </c>
      <c r="C40" s="86" t="s">
        <v>22</v>
      </c>
      <c r="D40" s="85">
        <v>600</v>
      </c>
      <c r="E40" s="83" t="s">
        <v>357</v>
      </c>
      <c r="F40" s="84" t="s">
        <v>370</v>
      </c>
      <c r="G40" s="83"/>
      <c r="I40" s="81" t="s">
        <v>10</v>
      </c>
      <c r="P40" s="80"/>
    </row>
    <row r="41" spans="1:16" s="79" customFormat="1" ht="33.75" x14ac:dyDescent="0.25">
      <c r="A41" s="87">
        <v>29</v>
      </c>
      <c r="B41" s="83" t="s">
        <v>369</v>
      </c>
      <c r="C41" s="86" t="s">
        <v>37</v>
      </c>
      <c r="D41" s="85">
        <v>95</v>
      </c>
      <c r="E41" s="83" t="s">
        <v>357</v>
      </c>
      <c r="F41" s="84" t="s">
        <v>368</v>
      </c>
      <c r="G41" s="83"/>
      <c r="I41" s="81" t="s">
        <v>10</v>
      </c>
      <c r="P41" s="80"/>
    </row>
    <row r="42" spans="1:16" s="93" customFormat="1" ht="22.5" x14ac:dyDescent="0.25">
      <c r="A42" s="87">
        <v>30</v>
      </c>
      <c r="B42" s="83" t="s">
        <v>348</v>
      </c>
      <c r="C42" s="86" t="s">
        <v>8</v>
      </c>
      <c r="D42" s="92">
        <v>350</v>
      </c>
      <c r="E42" s="83"/>
      <c r="F42" s="84"/>
      <c r="G42" s="83"/>
      <c r="H42" s="82" t="s">
        <v>270</v>
      </c>
      <c r="I42" s="95"/>
      <c r="P42" s="94"/>
    </row>
    <row r="43" spans="1:16" s="88" customFormat="1" ht="33.75" x14ac:dyDescent="0.25">
      <c r="A43" s="87">
        <v>31</v>
      </c>
      <c r="B43" s="83" t="s">
        <v>367</v>
      </c>
      <c r="C43" s="86" t="s">
        <v>15</v>
      </c>
      <c r="D43" s="92">
        <v>0.7</v>
      </c>
      <c r="E43" s="83" t="s">
        <v>357</v>
      </c>
      <c r="F43" s="84" t="s">
        <v>366</v>
      </c>
      <c r="G43" s="83"/>
      <c r="I43" s="90" t="s">
        <v>10</v>
      </c>
      <c r="P43" s="89"/>
    </row>
    <row r="44" spans="1:16" s="88" customFormat="1" ht="22.5" x14ac:dyDescent="0.25">
      <c r="A44" s="87">
        <v>32</v>
      </c>
      <c r="B44" s="83" t="s">
        <v>365</v>
      </c>
      <c r="C44" s="86" t="s">
        <v>17</v>
      </c>
      <c r="D44" s="92">
        <v>72.099999999999994</v>
      </c>
      <c r="E44" s="83" t="s">
        <v>357</v>
      </c>
      <c r="F44" s="84" t="s">
        <v>364</v>
      </c>
      <c r="G44" s="83" t="s">
        <v>363</v>
      </c>
      <c r="I44" s="90" t="s">
        <v>10</v>
      </c>
      <c r="P44" s="89"/>
    </row>
    <row r="45" spans="1:16" s="79" customFormat="1" ht="22.5" x14ac:dyDescent="0.25">
      <c r="A45" s="87">
        <v>33</v>
      </c>
      <c r="B45" s="83" t="s">
        <v>362</v>
      </c>
      <c r="C45" s="86" t="s">
        <v>15</v>
      </c>
      <c r="D45" s="91">
        <v>3.26</v>
      </c>
      <c r="E45" s="83" t="s">
        <v>357</v>
      </c>
      <c r="F45" s="84" t="s">
        <v>361</v>
      </c>
      <c r="G45" s="83"/>
      <c r="I45" s="81" t="s">
        <v>10</v>
      </c>
      <c r="P45" s="80"/>
    </row>
    <row r="46" spans="1:16" s="79" customFormat="1" ht="22.5" x14ac:dyDescent="0.25">
      <c r="A46" s="87">
        <v>34</v>
      </c>
      <c r="B46" s="83" t="s">
        <v>360</v>
      </c>
      <c r="C46" s="86" t="s">
        <v>8</v>
      </c>
      <c r="D46" s="85">
        <v>163</v>
      </c>
      <c r="E46" s="83" t="s">
        <v>357</v>
      </c>
      <c r="F46" s="84" t="s">
        <v>359</v>
      </c>
      <c r="G46" s="83" t="s">
        <v>9</v>
      </c>
      <c r="I46" s="81" t="s">
        <v>10</v>
      </c>
      <c r="P46" s="80"/>
    </row>
    <row r="47" spans="1:16" s="88" customFormat="1" ht="22.5" x14ac:dyDescent="0.25">
      <c r="A47" s="87">
        <v>35</v>
      </c>
      <c r="B47" s="83" t="s">
        <v>23</v>
      </c>
      <c r="C47" s="86" t="s">
        <v>8</v>
      </c>
      <c r="D47" s="85">
        <v>437</v>
      </c>
      <c r="E47" s="83" t="s">
        <v>357</v>
      </c>
      <c r="F47" s="84" t="s">
        <v>358</v>
      </c>
      <c r="G47" s="83" t="s">
        <v>9</v>
      </c>
      <c r="I47" s="90" t="s">
        <v>10</v>
      </c>
      <c r="P47" s="89"/>
    </row>
    <row r="48" spans="1:16" s="79" customFormat="1" ht="22.5" x14ac:dyDescent="0.25">
      <c r="A48" s="87">
        <v>36</v>
      </c>
      <c r="B48" s="83" t="s">
        <v>356</v>
      </c>
      <c r="C48" s="86" t="s">
        <v>8</v>
      </c>
      <c r="D48" s="85">
        <v>4</v>
      </c>
      <c r="E48" s="83" t="s">
        <v>357</v>
      </c>
      <c r="F48" s="84" t="s">
        <v>356</v>
      </c>
      <c r="G48" s="83" t="s">
        <v>9</v>
      </c>
      <c r="H48" s="82" t="s">
        <v>270</v>
      </c>
      <c r="I48" s="81" t="s">
        <v>10</v>
      </c>
      <c r="P48" s="80"/>
    </row>
    <row r="49" spans="1:28" x14ac:dyDescent="0.2">
      <c r="A49" s="62"/>
      <c r="B49" s="78" t="s">
        <v>354</v>
      </c>
      <c r="C49" s="78"/>
      <c r="D49" s="78"/>
      <c r="E49" s="77"/>
      <c r="F49" s="76"/>
      <c r="G49" s="62"/>
      <c r="L49" s="75"/>
      <c r="M49" s="75"/>
      <c r="N49" s="75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</row>
    <row r="50" spans="1:28" x14ac:dyDescent="0.2">
      <c r="A50" s="62"/>
      <c r="B50" s="78" t="s">
        <v>355</v>
      </c>
      <c r="C50" s="78"/>
      <c r="D50" s="78"/>
      <c r="E50" s="77"/>
      <c r="F50" s="76"/>
      <c r="G50" s="62"/>
      <c r="L50" s="75"/>
      <c r="M50" s="75"/>
      <c r="N50" s="75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</row>
    <row r="51" spans="1:28" s="68" customFormat="1" ht="18.75" customHeight="1" x14ac:dyDescent="0.25">
      <c r="A51" s="69"/>
      <c r="B51" s="69"/>
      <c r="C51" s="69"/>
      <c r="D51" s="69"/>
      <c r="E51" s="69"/>
      <c r="F51" s="69"/>
      <c r="G51" s="69"/>
    </row>
    <row r="52" spans="1:28" s="66" customFormat="1" ht="15" x14ac:dyDescent="0.25">
      <c r="A52" s="67"/>
      <c r="B52" s="122" t="s">
        <v>350</v>
      </c>
      <c r="C52" s="122"/>
      <c r="D52" s="123" t="s">
        <v>346</v>
      </c>
      <c r="E52" s="123"/>
      <c r="F52" s="123"/>
      <c r="G52" s="123"/>
      <c r="H52" s="68"/>
      <c r="I52" s="68"/>
      <c r="J52" s="68"/>
      <c r="K52" s="68"/>
      <c r="L52" s="68"/>
      <c r="M52" s="68"/>
      <c r="N52" s="68"/>
      <c r="O52" s="68"/>
      <c r="P52" s="73"/>
      <c r="Q52" s="72" t="s">
        <v>25</v>
      </c>
      <c r="R52" s="72" t="s">
        <v>25</v>
      </c>
      <c r="S52" s="71" t="s">
        <v>24</v>
      </c>
      <c r="T52" s="71" t="s">
        <v>25</v>
      </c>
      <c r="U52" s="71" t="s">
        <v>25</v>
      </c>
      <c r="V52" s="71" t="s">
        <v>25</v>
      </c>
      <c r="W52" s="72"/>
      <c r="X52" s="72"/>
      <c r="Y52" s="71"/>
      <c r="Z52" s="71"/>
      <c r="AA52" s="71"/>
      <c r="AB52" s="71"/>
    </row>
    <row r="53" spans="1:28" s="70" customFormat="1" ht="20.25" customHeight="1" x14ac:dyDescent="0.25">
      <c r="A53" s="74"/>
      <c r="B53" s="124" t="s">
        <v>269</v>
      </c>
      <c r="C53" s="124"/>
      <c r="D53" s="124"/>
      <c r="E53" s="124"/>
      <c r="F53" s="124"/>
      <c r="G53" s="124"/>
      <c r="P53" s="73"/>
      <c r="Q53" s="72"/>
      <c r="R53" s="72"/>
      <c r="S53" s="71"/>
      <c r="T53" s="71"/>
      <c r="U53" s="71"/>
      <c r="V53" s="71"/>
      <c r="W53" s="72"/>
      <c r="X53" s="72"/>
      <c r="Y53" s="71"/>
      <c r="Z53" s="71"/>
      <c r="AA53" s="71"/>
      <c r="AB53" s="71"/>
    </row>
    <row r="58" spans="1:28" s="68" customFormat="1" ht="15" x14ac:dyDescent="0.25">
      <c r="A58" s="69"/>
      <c r="B58" s="66"/>
      <c r="C58" s="69"/>
      <c r="D58" s="69"/>
      <c r="E58" s="69"/>
      <c r="F58" s="69"/>
      <c r="G58" s="69"/>
    </row>
    <row r="59" spans="1:28" s="68" customFormat="1" ht="15" x14ac:dyDescent="0.25">
      <c r="A59" s="69"/>
      <c r="B59" s="66"/>
      <c r="C59" s="69"/>
      <c r="D59" s="69"/>
      <c r="E59" s="69"/>
      <c r="F59" s="69"/>
      <c r="G59" s="69"/>
    </row>
    <row r="60" spans="1:28" s="68" customFormat="1" ht="15" x14ac:dyDescent="0.25">
      <c r="A60" s="69"/>
      <c r="B60" s="66"/>
      <c r="C60" s="69"/>
      <c r="D60" s="69"/>
      <c r="E60" s="69"/>
      <c r="F60" s="69"/>
      <c r="G60" s="69"/>
    </row>
  </sheetData>
  <mergeCells count="12">
    <mergeCell ref="B52:C52"/>
    <mergeCell ref="D52:G52"/>
    <mergeCell ref="B53:G53"/>
    <mergeCell ref="A3:G3"/>
    <mergeCell ref="A4:G4"/>
    <mergeCell ref="A5:G5"/>
    <mergeCell ref="A6:G6"/>
    <mergeCell ref="A37:G37"/>
    <mergeCell ref="F8:G8"/>
    <mergeCell ref="F9:G9"/>
    <mergeCell ref="A10:G10"/>
    <mergeCell ref="A29:G29"/>
  </mergeCells>
  <printOptions horizontalCentered="1"/>
  <pageMargins left="0.31496062992125984" right="0.31496062992125984" top="0.31496062992125984" bottom="0.31496062992125984" header="0.19685039370078741" footer="0.19685039370078741"/>
  <pageSetup paperSize="9" scale="75" fitToHeight="0" orientation="portrait" r:id="rId1"/>
  <headerFooter>
    <oddFooter>&amp;RСтраница &amp;P</oddFoot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02-01-17 Автоматическая пожарна</vt:lpstr>
      <vt:lpstr>02-01-18 Автоматизация и диспет</vt:lpstr>
      <vt:lpstr>02-01-15 Система охранно-тревож</vt:lpstr>
      <vt:lpstr>'02-01-15 Система охранно-тревож'!Print_Area</vt:lpstr>
      <vt:lpstr>'02-01-17 Автоматическая пожарна'!Print_Area</vt:lpstr>
      <vt:lpstr>'02-01-18 Автоматизация и диспет'!Print_Area</vt:lpstr>
      <vt:lpstr>'02-01-15 Система охранно-тревож'!Print_Titles</vt:lpstr>
      <vt:lpstr>'02-01-17 Автоматическая пожарна'!Print_Titles</vt:lpstr>
      <vt:lpstr>'02-01-18 Автоматизация и диспет'!Print_Titles</vt:lpstr>
      <vt:lpstr>'02-01-15 Система охранно-тревож'!Область_печати</vt:lpstr>
      <vt:lpstr>'02-01-17 Автоматическая пожарна'!Область_печати</vt:lpstr>
      <vt:lpstr>'02-01-18 Автоматизация и диспет'!Область_печати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Хохлова Ольга Анатольевна</dc:creator>
  <cp:lastModifiedBy>Харченко Екатерина Геннадьевна</cp:lastModifiedBy>
  <cp:lastPrinted>2026-01-22T10:28:34Z</cp:lastPrinted>
  <dcterms:created xsi:type="dcterms:W3CDTF">2025-12-11T02:04:29Z</dcterms:created>
  <dcterms:modified xsi:type="dcterms:W3CDTF">2026-01-23T06:13:12Z</dcterms:modified>
</cp:coreProperties>
</file>